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7215" yWindow="-150" windowWidth="11700" windowHeight="8970" tabRatio="704"/>
  </bookViews>
  <sheets>
    <sheet name="読んでね" sheetId="24" r:id="rId1"/>
    <sheet name="個人戦入力" sheetId="23" r:id="rId2"/>
    <sheet name="団体戦入力" sheetId="22" r:id="rId3"/>
    <sheet name="個人印刷１" sheetId="1" r:id="rId4"/>
    <sheet name="個人印刷２" sheetId="25" r:id="rId5"/>
    <sheet name="団体印刷" sheetId="10" r:id="rId6"/>
    <sheet name="個人戦主管校用" sheetId="13" r:id="rId7"/>
    <sheet name="団体戦主管校用" sheetId="35" r:id="rId8"/>
    <sheet name="memo" sheetId="20" state="hidden" r:id="rId9"/>
  </sheets>
  <definedNames>
    <definedName name="HJS">memo!$L$3:$L$7</definedName>
    <definedName name="HJSP">memo!$L$3:$M$7</definedName>
    <definedName name="_xlnm.Print_Area" localSheetId="3">個人印刷１!$A$1:$Q$45</definedName>
    <definedName name="_xlnm.Print_Area" localSheetId="4">個人印刷２!$A$1:$Q$45</definedName>
    <definedName name="_xlnm.Print_Area" localSheetId="5">団体印刷!$A$2:$O$28</definedName>
    <definedName name="会員番号">memo!$J$2</definedName>
    <definedName name="区分">memo!$H$2:$H$3</definedName>
    <definedName name="県ｲﾝﾄﾞｱ">memo!$V$3:$V$6</definedName>
    <definedName name="県ｲﾝﾄﾞｱP">memo!$V$3:$W$6</definedName>
    <definedName name="県新人">memo!$T$3:$T$7</definedName>
    <definedName name="県新人P">memo!$T$3:$U$7</definedName>
    <definedName name="県総体">memo!$P$3:$P$9</definedName>
    <definedName name="県総体P">memo!$P$3:$Q$9</definedName>
    <definedName name="県総体個人１" localSheetId="4">個人印刷２!#REF!</definedName>
    <definedName name="県総体個人１" localSheetId="7">個人印刷１!#REF!</definedName>
    <definedName name="県総体個人１">個人印刷１!#REF!</definedName>
    <definedName name="県総体個人２" localSheetId="7">#REF!</definedName>
    <definedName name="県総体個人２">#REF!</definedName>
    <definedName name="個人指導者1">INDEX(memo!$AF$2:$AF$5,個人戦入力!$D$25)</definedName>
    <definedName name="個人指導者2">INDEX(memo!$AF$2:$AF$5,個人戦入力!$D$26)</definedName>
    <definedName name="個人指導者3">INDEX(memo!$AF$2:$AF$5,個人戦入力!$D$27)</definedName>
    <definedName name="個人指導者4">INDEX(memo!$AF$2:$AF$5,個人戦入力!$D$28)</definedName>
    <definedName name="個人戦">個人戦入力!$D$32:$Z$66</definedName>
    <definedName name="個人戦大会名">memo!$B$2:$B$7</definedName>
    <definedName name="個人大会略称">memo!$C$2:$C$7</definedName>
    <definedName name="高校名略称">memo!$AI$2:$AI$107</definedName>
    <definedName name="秋地区">memo!$R$3:$R$7</definedName>
    <definedName name="秋地区P">memo!$R$3:$S$7</definedName>
    <definedName name="春地区">memo!$N$3:$N$9</definedName>
    <definedName name="春地区P">memo!$N$3:$O$9</definedName>
    <definedName name="大会No">memo!$A$2:$E$7</definedName>
    <definedName name="団体監督">INDEX(memo!$AG$2:$AG$5,団体戦入力!$D$23)</definedName>
    <definedName name="団体県選抜">memo!$AA$3:$AA$6</definedName>
    <definedName name="団体県選抜P">memo!$AA$3:$AB$6</definedName>
    <definedName name="団体春地区">memo!$AC$3:$AC$5</definedName>
    <definedName name="団体春地区P">memo!$AC$3:$AD$5</definedName>
    <definedName name="団体戦大会名">memo!$D$2:$D$5</definedName>
    <definedName name="団体大会略称">memo!$E$2:$E$4</definedName>
    <definedName name="団体地区選抜">memo!$Y$3:$Y$5</definedName>
    <definedName name="団体地区選抜P">memo!$Y$3:$Z$5</definedName>
    <definedName name="男女">memo!$G$2:$G$3</definedName>
    <definedName name="地区名">memo!$F$2:$F$6</definedName>
    <definedName name="有学校枠">memo!$I$2:$I$5</definedName>
  </definedNames>
  <calcPr calcId="125725"/>
</workbook>
</file>

<file path=xl/calcChain.xml><?xml version="1.0" encoding="utf-8"?>
<calcChain xmlns="http://schemas.openxmlformats.org/spreadsheetml/2006/main">
  <c r="B7" i="35"/>
  <c r="E9" i="13"/>
  <c r="E8"/>
  <c r="AD8" l="1"/>
  <c r="AC8"/>
  <c r="AB8"/>
  <c r="AA8"/>
  <c r="Z8"/>
  <c r="Y8"/>
  <c r="X8"/>
  <c r="W8"/>
  <c r="V8"/>
  <c r="U8"/>
  <c r="K2" i="10" l="1"/>
  <c r="M2" i="25"/>
  <c r="M2" i="1"/>
  <c r="B10"/>
  <c r="B9"/>
  <c r="B8"/>
  <c r="B7"/>
  <c r="A2"/>
  <c r="P2"/>
  <c r="L4"/>
  <c r="Q4"/>
  <c r="L5"/>
  <c r="L6"/>
  <c r="M7"/>
  <c r="M8"/>
  <c r="L9"/>
  <c r="L10"/>
  <c r="B15"/>
  <c r="C15"/>
  <c r="B14"/>
  <c r="C14"/>
  <c r="D14"/>
  <c r="E14"/>
  <c r="G14"/>
  <c r="I14"/>
  <c r="J14"/>
  <c r="M14"/>
  <c r="N14"/>
  <c r="B3" i="35"/>
  <c r="D34" i="23"/>
  <c r="Y7" i="35"/>
  <c r="X7"/>
  <c r="W7"/>
  <c r="V7"/>
  <c r="U7"/>
  <c r="T7"/>
  <c r="S7"/>
  <c r="R7"/>
  <c r="Q7"/>
  <c r="P7"/>
  <c r="O7"/>
  <c r="N7"/>
  <c r="M7"/>
  <c r="L7"/>
  <c r="K7"/>
  <c r="J7"/>
  <c r="E7"/>
  <c r="D7"/>
  <c r="C7"/>
  <c r="A7"/>
  <c r="H6"/>
  <c r="G6"/>
  <c r="F6"/>
  <c r="J3" i="13"/>
  <c r="D23" i="22"/>
  <c r="D26" i="23"/>
  <c r="D27"/>
  <c r="D28"/>
  <c r="D25"/>
  <c r="L19" i="10" l="1"/>
  <c r="L17"/>
  <c r="L15"/>
  <c r="L21" i="22"/>
  <c r="H7" i="35" s="1"/>
  <c r="S32" i="23"/>
  <c r="R32"/>
  <c r="Q32"/>
  <c r="M6" i="13" s="1"/>
  <c r="P32" i="23"/>
  <c r="L20" i="22"/>
  <c r="L19"/>
  <c r="M13" i="1" l="1"/>
  <c r="K6" i="13"/>
  <c r="O13" i="1"/>
  <c r="O6" i="13"/>
  <c r="Q6"/>
  <c r="P13" i="1"/>
  <c r="W32" i="23"/>
  <c r="N13" i="1"/>
  <c r="X32" i="23"/>
  <c r="Y32"/>
  <c r="V32"/>
  <c r="F7" i="35"/>
  <c r="G7"/>
  <c r="O19" i="10"/>
  <c r="A2"/>
  <c r="X33" i="23" l="1"/>
  <c r="Y33"/>
  <c r="W34" l="1"/>
  <c r="X34"/>
  <c r="Y34"/>
  <c r="C45" i="25"/>
  <c r="B45"/>
  <c r="P44"/>
  <c r="O44"/>
  <c r="N44"/>
  <c r="M44"/>
  <c r="J44"/>
  <c r="I44"/>
  <c r="G44"/>
  <c r="E44"/>
  <c r="D44"/>
  <c r="C44"/>
  <c r="B44"/>
  <c r="C43"/>
  <c r="B43"/>
  <c r="P42"/>
  <c r="O42"/>
  <c r="N42"/>
  <c r="M42"/>
  <c r="J42"/>
  <c r="I42"/>
  <c r="G42"/>
  <c r="E42"/>
  <c r="D42"/>
  <c r="C42"/>
  <c r="B42"/>
  <c r="C41"/>
  <c r="B41"/>
  <c r="P40"/>
  <c r="O40"/>
  <c r="N40"/>
  <c r="M40"/>
  <c r="J40"/>
  <c r="I40"/>
  <c r="G40"/>
  <c r="E40"/>
  <c r="D40"/>
  <c r="C40"/>
  <c r="B40"/>
  <c r="C39"/>
  <c r="B39"/>
  <c r="P38"/>
  <c r="O38"/>
  <c r="N38"/>
  <c r="M38"/>
  <c r="J38"/>
  <c r="I38"/>
  <c r="G38"/>
  <c r="E38"/>
  <c r="D38"/>
  <c r="C38"/>
  <c r="B38"/>
  <c r="P36"/>
  <c r="O36"/>
  <c r="N36"/>
  <c r="M36"/>
  <c r="J36"/>
  <c r="I36"/>
  <c r="G36"/>
  <c r="E36"/>
  <c r="D36"/>
  <c r="C37"/>
  <c r="B37"/>
  <c r="C36" l="1"/>
  <c r="B36"/>
  <c r="C35"/>
  <c r="B35"/>
  <c r="P34"/>
  <c r="O34"/>
  <c r="N34"/>
  <c r="M34"/>
  <c r="J34"/>
  <c r="I34"/>
  <c r="G34"/>
  <c r="E34"/>
  <c r="D34"/>
  <c r="C34"/>
  <c r="B34"/>
  <c r="C33"/>
  <c r="B33"/>
  <c r="P32"/>
  <c r="O32"/>
  <c r="N32"/>
  <c r="M32"/>
  <c r="J32"/>
  <c r="I32"/>
  <c r="G32"/>
  <c r="E32"/>
  <c r="D32"/>
  <c r="C32"/>
  <c r="B32"/>
  <c r="C31"/>
  <c r="B31"/>
  <c r="P30"/>
  <c r="O30"/>
  <c r="N30"/>
  <c r="M30"/>
  <c r="J30"/>
  <c r="I30"/>
  <c r="G30"/>
  <c r="E30"/>
  <c r="D30"/>
  <c r="C30"/>
  <c r="B30"/>
  <c r="C29"/>
  <c r="B29"/>
  <c r="P28"/>
  <c r="O28"/>
  <c r="N28"/>
  <c r="M28"/>
  <c r="J28"/>
  <c r="I28"/>
  <c r="G28"/>
  <c r="E28"/>
  <c r="D28"/>
  <c r="C28"/>
  <c r="B28"/>
  <c r="C27"/>
  <c r="B27"/>
  <c r="P26"/>
  <c r="O26"/>
  <c r="N26"/>
  <c r="M26"/>
  <c r="J26"/>
  <c r="I26"/>
  <c r="G26"/>
  <c r="E26"/>
  <c r="D26"/>
  <c r="C26"/>
  <c r="B26"/>
  <c r="C25"/>
  <c r="B25"/>
  <c r="P24"/>
  <c r="O24"/>
  <c r="N24"/>
  <c r="M24"/>
  <c r="J24"/>
  <c r="I24"/>
  <c r="G24"/>
  <c r="E24"/>
  <c r="D24"/>
  <c r="C24"/>
  <c r="B24"/>
  <c r="C23"/>
  <c r="B23"/>
  <c r="P22"/>
  <c r="O22"/>
  <c r="N22"/>
  <c r="M22"/>
  <c r="J22"/>
  <c r="I22"/>
  <c r="G22"/>
  <c r="E22"/>
  <c r="D22"/>
  <c r="C22"/>
  <c r="B22"/>
  <c r="C21"/>
  <c r="B21"/>
  <c r="P20"/>
  <c r="O20"/>
  <c r="N20"/>
  <c r="M20"/>
  <c r="J20"/>
  <c r="I20"/>
  <c r="G20"/>
  <c r="E20"/>
  <c r="D20"/>
  <c r="C20"/>
  <c r="B20"/>
  <c r="C19"/>
  <c r="B19"/>
  <c r="P18"/>
  <c r="O18"/>
  <c r="N18"/>
  <c r="M18"/>
  <c r="J18"/>
  <c r="I18"/>
  <c r="G18"/>
  <c r="E18"/>
  <c r="D18"/>
  <c r="C18"/>
  <c r="B18"/>
  <c r="C17"/>
  <c r="B17"/>
  <c r="P16"/>
  <c r="O16"/>
  <c r="N16"/>
  <c r="M16"/>
  <c r="J16"/>
  <c r="I16"/>
  <c r="G16"/>
  <c r="E16"/>
  <c r="D16"/>
  <c r="C16"/>
  <c r="B16"/>
  <c r="C15"/>
  <c r="B15"/>
  <c r="P14"/>
  <c r="O14"/>
  <c r="N14"/>
  <c r="M14"/>
  <c r="J14"/>
  <c r="I14"/>
  <c r="G14"/>
  <c r="E14"/>
  <c r="D14"/>
  <c r="C14"/>
  <c r="B14"/>
  <c r="L10"/>
  <c r="B10"/>
  <c r="L9"/>
  <c r="B9"/>
  <c r="M8"/>
  <c r="B8"/>
  <c r="M7"/>
  <c r="B7"/>
  <c r="L6"/>
  <c r="L5"/>
  <c r="Q4"/>
  <c r="L4"/>
  <c r="P2"/>
  <c r="A2"/>
  <c r="C45" i="1"/>
  <c r="B45"/>
  <c r="P44"/>
  <c r="O44"/>
  <c r="N44"/>
  <c r="M44"/>
  <c r="J44"/>
  <c r="I44"/>
  <c r="G44"/>
  <c r="E44"/>
  <c r="D44"/>
  <c r="C44"/>
  <c r="B44"/>
  <c r="C43"/>
  <c r="B43"/>
  <c r="P42"/>
  <c r="O42"/>
  <c r="N42"/>
  <c r="M42"/>
  <c r="J42"/>
  <c r="I42"/>
  <c r="G42"/>
  <c r="E42"/>
  <c r="D42"/>
  <c r="C42"/>
  <c r="B42"/>
  <c r="C41"/>
  <c r="B41"/>
  <c r="P40"/>
  <c r="O40"/>
  <c r="N40"/>
  <c r="M40"/>
  <c r="J40"/>
  <c r="I40"/>
  <c r="G40"/>
  <c r="E40"/>
  <c r="D40"/>
  <c r="C40"/>
  <c r="B40"/>
  <c r="C39"/>
  <c r="B39"/>
  <c r="P38"/>
  <c r="O38"/>
  <c r="N38"/>
  <c r="M38"/>
  <c r="J38"/>
  <c r="I38"/>
  <c r="G38"/>
  <c r="E38"/>
  <c r="D38"/>
  <c r="C38"/>
  <c r="B38"/>
  <c r="C37"/>
  <c r="B37"/>
  <c r="P36"/>
  <c r="O36"/>
  <c r="N36"/>
  <c r="M36"/>
  <c r="J36"/>
  <c r="I36"/>
  <c r="G36"/>
  <c r="E36"/>
  <c r="D36"/>
  <c r="C36"/>
  <c r="B36"/>
  <c r="C35"/>
  <c r="B35"/>
  <c r="P34"/>
  <c r="O34"/>
  <c r="N34"/>
  <c r="M34"/>
  <c r="J34"/>
  <c r="I34"/>
  <c r="G34"/>
  <c r="E34"/>
  <c r="D34"/>
  <c r="C34"/>
  <c r="B34"/>
  <c r="C33"/>
  <c r="B33"/>
  <c r="P32"/>
  <c r="O32"/>
  <c r="N32"/>
  <c r="M32"/>
  <c r="J32"/>
  <c r="I32"/>
  <c r="G32"/>
  <c r="E32"/>
  <c r="D32"/>
  <c r="C32"/>
  <c r="B32"/>
  <c r="C31"/>
  <c r="B31"/>
  <c r="P30"/>
  <c r="O30"/>
  <c r="N30"/>
  <c r="M30"/>
  <c r="J30"/>
  <c r="I30"/>
  <c r="G30"/>
  <c r="E30"/>
  <c r="D30"/>
  <c r="C30"/>
  <c r="B30"/>
  <c r="C29"/>
  <c r="B29"/>
  <c r="P28"/>
  <c r="O28"/>
  <c r="N28"/>
  <c r="M28"/>
  <c r="J28"/>
  <c r="I28"/>
  <c r="G28"/>
  <c r="E28"/>
  <c r="D28"/>
  <c r="C28"/>
  <c r="B28"/>
  <c r="C27"/>
  <c r="B27"/>
  <c r="P26"/>
  <c r="O26"/>
  <c r="N26"/>
  <c r="M26"/>
  <c r="J26"/>
  <c r="I26"/>
  <c r="G26"/>
  <c r="E26"/>
  <c r="D26"/>
  <c r="C26"/>
  <c r="B26"/>
  <c r="C25"/>
  <c r="B25"/>
  <c r="P24"/>
  <c r="O24"/>
  <c r="N24"/>
  <c r="M24"/>
  <c r="J24"/>
  <c r="I24"/>
  <c r="G24"/>
  <c r="E24"/>
  <c r="D24"/>
  <c r="C24"/>
  <c r="B24"/>
  <c r="C23"/>
  <c r="B23"/>
  <c r="P22"/>
  <c r="O22"/>
  <c r="N22"/>
  <c r="M22"/>
  <c r="J22"/>
  <c r="I22"/>
  <c r="G22"/>
  <c r="E22"/>
  <c r="D22"/>
  <c r="C22"/>
  <c r="B22"/>
  <c r="C21"/>
  <c r="B21"/>
  <c r="P20"/>
  <c r="O20"/>
  <c r="N20"/>
  <c r="M20"/>
  <c r="J20"/>
  <c r="I20"/>
  <c r="G20"/>
  <c r="E20"/>
  <c r="D20"/>
  <c r="C20"/>
  <c r="B20"/>
  <c r="C19"/>
  <c r="B19"/>
  <c r="P18"/>
  <c r="O18"/>
  <c r="N18"/>
  <c r="M18"/>
  <c r="J18"/>
  <c r="I18"/>
  <c r="G18"/>
  <c r="E18"/>
  <c r="D18"/>
  <c r="C18"/>
  <c r="B18"/>
  <c r="C17"/>
  <c r="B17"/>
  <c r="P16"/>
  <c r="O16"/>
  <c r="N16"/>
  <c r="M16"/>
  <c r="J16"/>
  <c r="I16"/>
  <c r="G16"/>
  <c r="E16"/>
  <c r="D16"/>
  <c r="C16"/>
  <c r="B16"/>
  <c r="P14"/>
  <c r="O14"/>
  <c r="Z63" i="23"/>
  <c r="Z65"/>
  <c r="Z59"/>
  <c r="Z61"/>
  <c r="Z55"/>
  <c r="Z57"/>
  <c r="Z53"/>
  <c r="Z49"/>
  <c r="Y66"/>
  <c r="Y65"/>
  <c r="Y64"/>
  <c r="Y63"/>
  <c r="Y62"/>
  <c r="Y61"/>
  <c r="Y60"/>
  <c r="Y59"/>
  <c r="Y58"/>
  <c r="Y57"/>
  <c r="Y56"/>
  <c r="Y55"/>
  <c r="Y54"/>
  <c r="Y53"/>
  <c r="Y52"/>
  <c r="Y51"/>
  <c r="Y50"/>
  <c r="Y49"/>
  <c r="Y48"/>
  <c r="Y47"/>
  <c r="Y46"/>
  <c r="Y45"/>
  <c r="Y44"/>
  <c r="Y43"/>
  <c r="X66"/>
  <c r="X65"/>
  <c r="X64"/>
  <c r="X63"/>
  <c r="X62"/>
  <c r="X61"/>
  <c r="X60"/>
  <c r="X59"/>
  <c r="X58"/>
  <c r="X57"/>
  <c r="X56"/>
  <c r="X55"/>
  <c r="X54"/>
  <c r="X53"/>
  <c r="X52"/>
  <c r="X51"/>
  <c r="X50"/>
  <c r="X49"/>
  <c r="X48"/>
  <c r="X47"/>
  <c r="X46"/>
  <c r="X45"/>
  <c r="X44"/>
  <c r="X43"/>
  <c r="W66"/>
  <c r="W65"/>
  <c r="W64"/>
  <c r="W63"/>
  <c r="W62"/>
  <c r="W61"/>
  <c r="W60"/>
  <c r="W59"/>
  <c r="W58"/>
  <c r="W57"/>
  <c r="W56"/>
  <c r="W55"/>
  <c r="W54"/>
  <c r="W53"/>
  <c r="W52"/>
  <c r="W50"/>
  <c r="W49"/>
  <c r="W48"/>
  <c r="W47"/>
  <c r="W46"/>
  <c r="W45"/>
  <c r="W44"/>
  <c r="W43"/>
  <c r="V39"/>
  <c r="V41"/>
  <c r="V42"/>
  <c r="V43"/>
  <c r="V44"/>
  <c r="V45"/>
  <c r="V46"/>
  <c r="V47"/>
  <c r="V48"/>
  <c r="V49"/>
  <c r="V50"/>
  <c r="V52"/>
  <c r="V53"/>
  <c r="V54"/>
  <c r="V55"/>
  <c r="V56"/>
  <c r="V57"/>
  <c r="V58"/>
  <c r="V59"/>
  <c r="V60"/>
  <c r="V61"/>
  <c r="V62"/>
  <c r="V63"/>
  <c r="V64"/>
  <c r="V65"/>
  <c r="V66"/>
  <c r="Y42"/>
  <c r="Y41"/>
  <c r="Y40"/>
  <c r="Y39"/>
  <c r="Y38"/>
  <c r="Y37"/>
  <c r="Y36"/>
  <c r="Y35"/>
  <c r="X42"/>
  <c r="X41"/>
  <c r="X40"/>
  <c r="X39"/>
  <c r="X38"/>
  <c r="X37"/>
  <c r="X36"/>
  <c r="X35"/>
  <c r="T49" l="1"/>
  <c r="T53"/>
  <c r="T57"/>
  <c r="T55"/>
  <c r="T61"/>
  <c r="T59"/>
  <c r="T65"/>
  <c r="T63"/>
  <c r="K10" i="13"/>
  <c r="R10"/>
  <c r="Q10"/>
  <c r="R9"/>
  <c r="Q9"/>
  <c r="R8"/>
  <c r="Q8"/>
  <c r="P10"/>
  <c r="O10"/>
  <c r="P9"/>
  <c r="O9"/>
  <c r="P8"/>
  <c r="O8"/>
  <c r="M45" i="25"/>
  <c r="M43"/>
  <c r="M41"/>
  <c r="M39"/>
  <c r="M37"/>
  <c r="N37"/>
  <c r="N39"/>
  <c r="N41"/>
  <c r="N43"/>
  <c r="N45"/>
  <c r="O37"/>
  <c r="O39"/>
  <c r="O41"/>
  <c r="O43"/>
  <c r="O45"/>
  <c r="P37"/>
  <c r="P39"/>
  <c r="P41"/>
  <c r="P43"/>
  <c r="P45"/>
  <c r="Q38"/>
  <c r="Q42"/>
  <c r="Q22"/>
  <c r="Q26"/>
  <c r="Q30"/>
  <c r="Q18"/>
  <c r="Q34"/>
  <c r="Q42" i="1"/>
  <c r="M35" i="25"/>
  <c r="N35"/>
  <c r="O35"/>
  <c r="P35"/>
  <c r="M33"/>
  <c r="N33"/>
  <c r="O33"/>
  <c r="P33"/>
  <c r="M31"/>
  <c r="N31"/>
  <c r="O31"/>
  <c r="P31"/>
  <c r="M29"/>
  <c r="N29"/>
  <c r="O29"/>
  <c r="P29"/>
  <c r="M27"/>
  <c r="N27"/>
  <c r="O27"/>
  <c r="P27"/>
  <c r="M25"/>
  <c r="N25"/>
  <c r="O25"/>
  <c r="P25"/>
  <c r="M23"/>
  <c r="N23"/>
  <c r="O23"/>
  <c r="P23"/>
  <c r="M21"/>
  <c r="N21"/>
  <c r="O21"/>
  <c r="P21"/>
  <c r="M19"/>
  <c r="N19"/>
  <c r="O19"/>
  <c r="P19"/>
  <c r="M17"/>
  <c r="N17"/>
  <c r="O17"/>
  <c r="P17"/>
  <c r="O15"/>
  <c r="P15"/>
  <c r="M45" i="1"/>
  <c r="N45"/>
  <c r="O45"/>
  <c r="P45"/>
  <c r="M43"/>
  <c r="N43"/>
  <c r="O43"/>
  <c r="P43"/>
  <c r="M41"/>
  <c r="N41"/>
  <c r="O41"/>
  <c r="P41"/>
  <c r="M39"/>
  <c r="N39"/>
  <c r="O39"/>
  <c r="P39"/>
  <c r="M37"/>
  <c r="N37"/>
  <c r="O37"/>
  <c r="P37"/>
  <c r="M35"/>
  <c r="N35"/>
  <c r="O35"/>
  <c r="P35"/>
  <c r="M33"/>
  <c r="N33"/>
  <c r="O33"/>
  <c r="P33"/>
  <c r="M31"/>
  <c r="N31"/>
  <c r="O31"/>
  <c r="P31"/>
  <c r="M29"/>
  <c r="O29"/>
  <c r="P29"/>
  <c r="M27"/>
  <c r="O27"/>
  <c r="P27"/>
  <c r="O25"/>
  <c r="P25"/>
  <c r="M23"/>
  <c r="O23"/>
  <c r="P23"/>
  <c r="O21"/>
  <c r="P21"/>
  <c r="O19"/>
  <c r="P19"/>
  <c r="O17"/>
  <c r="P17"/>
  <c r="O15"/>
  <c r="P15"/>
  <c r="Z47" i="23"/>
  <c r="Z45"/>
  <c r="Z43"/>
  <c r="P13" i="25" l="1"/>
  <c r="M13"/>
  <c r="N13"/>
  <c r="O13"/>
  <c r="T43" i="23"/>
  <c r="Q30" i="1"/>
  <c r="T45" i="23"/>
  <c r="Q34" i="1"/>
  <c r="T47" i="23"/>
  <c r="Q38" i="1"/>
  <c r="W51" i="23"/>
  <c r="V51"/>
  <c r="V34"/>
  <c r="V33"/>
  <c r="W33"/>
  <c r="Z33" l="1"/>
  <c r="N15" i="25"/>
  <c r="M15"/>
  <c r="Z51" i="23"/>
  <c r="O17" i="10"/>
  <c r="O15"/>
  <c r="N2"/>
  <c r="J10" i="13"/>
  <c r="H10"/>
  <c r="J9"/>
  <c r="H9"/>
  <c r="J8"/>
  <c r="H8"/>
  <c r="H3"/>
  <c r="D66" i="23"/>
  <c r="D65"/>
  <c r="D64"/>
  <c r="D63"/>
  <c r="D62"/>
  <c r="D61"/>
  <c r="D60"/>
  <c r="D59"/>
  <c r="D58"/>
  <c r="D57"/>
  <c r="D56"/>
  <c r="D55"/>
  <c r="D54"/>
  <c r="D53"/>
  <c r="D52"/>
  <c r="D51"/>
  <c r="D50"/>
  <c r="D49"/>
  <c r="D48"/>
  <c r="D47"/>
  <c r="D46"/>
  <c r="D45"/>
  <c r="D44"/>
  <c r="D43"/>
  <c r="D42"/>
  <c r="D41"/>
  <c r="C7" i="10"/>
  <c r="C6"/>
  <c r="K10"/>
  <c r="A10"/>
  <c r="L22" i="22"/>
  <c r="O21" i="10" s="1"/>
  <c r="C28"/>
  <c r="B28"/>
  <c r="J27"/>
  <c r="I27"/>
  <c r="G27"/>
  <c r="E27"/>
  <c r="D27"/>
  <c r="C27"/>
  <c r="B27"/>
  <c r="C24"/>
  <c r="B24"/>
  <c r="J23"/>
  <c r="I23"/>
  <c r="G23"/>
  <c r="E23"/>
  <c r="D23"/>
  <c r="C23"/>
  <c r="B23"/>
  <c r="C20"/>
  <c r="B20"/>
  <c r="J19"/>
  <c r="I19"/>
  <c r="G19"/>
  <c r="E19"/>
  <c r="D19"/>
  <c r="C19"/>
  <c r="B19"/>
  <c r="C16"/>
  <c r="B16"/>
  <c r="J15"/>
  <c r="I15"/>
  <c r="G15"/>
  <c r="E15"/>
  <c r="D15"/>
  <c r="C15"/>
  <c r="B15"/>
  <c r="C26"/>
  <c r="B26"/>
  <c r="J25"/>
  <c r="I25"/>
  <c r="G25"/>
  <c r="E25"/>
  <c r="D25"/>
  <c r="C25"/>
  <c r="B25"/>
  <c r="C22"/>
  <c r="B22"/>
  <c r="J21"/>
  <c r="I21"/>
  <c r="G21"/>
  <c r="E21"/>
  <c r="D21"/>
  <c r="C21"/>
  <c r="B21"/>
  <c r="C18"/>
  <c r="B18"/>
  <c r="J17"/>
  <c r="I17"/>
  <c r="G17"/>
  <c r="E17"/>
  <c r="D17"/>
  <c r="C17"/>
  <c r="B17"/>
  <c r="J13"/>
  <c r="I13"/>
  <c r="G13"/>
  <c r="E13"/>
  <c r="D13"/>
  <c r="C13"/>
  <c r="B13"/>
  <c r="C14"/>
  <c r="B14"/>
  <c r="K9"/>
  <c r="L8"/>
  <c r="L7"/>
  <c r="K6"/>
  <c r="K5"/>
  <c r="O4"/>
  <c r="K4"/>
  <c r="V37" i="23"/>
  <c r="V38"/>
  <c r="W36"/>
  <c r="W35"/>
  <c r="W41"/>
  <c r="W37"/>
  <c r="W40"/>
  <c r="W39"/>
  <c r="W42"/>
  <c r="V36"/>
  <c r="N15" i="1" l="1"/>
  <c r="I7" i="35"/>
  <c r="S23" i="13"/>
  <c r="S22"/>
  <c r="S21"/>
  <c r="S20"/>
  <c r="S19"/>
  <c r="S18"/>
  <c r="S17"/>
  <c r="S15"/>
  <c r="S14"/>
  <c r="S13"/>
  <c r="S12"/>
  <c r="L23"/>
  <c r="K23"/>
  <c r="L22"/>
  <c r="K22"/>
  <c r="L21"/>
  <c r="K21"/>
  <c r="L20"/>
  <c r="K20"/>
  <c r="L19"/>
  <c r="K19"/>
  <c r="L18"/>
  <c r="K18"/>
  <c r="L17"/>
  <c r="K17"/>
  <c r="L16"/>
  <c r="L15"/>
  <c r="K15"/>
  <c r="L14"/>
  <c r="K14"/>
  <c r="L13"/>
  <c r="K13"/>
  <c r="L12"/>
  <c r="K12"/>
  <c r="L11"/>
  <c r="K11"/>
  <c r="M12"/>
  <c r="N12"/>
  <c r="M13"/>
  <c r="N13"/>
  <c r="M14"/>
  <c r="N14"/>
  <c r="M15"/>
  <c r="N15"/>
  <c r="N16"/>
  <c r="M17"/>
  <c r="N17"/>
  <c r="M18"/>
  <c r="N18"/>
  <c r="M19"/>
  <c r="N19"/>
  <c r="M20"/>
  <c r="N20"/>
  <c r="M21"/>
  <c r="N21"/>
  <c r="M22"/>
  <c r="N22"/>
  <c r="M23"/>
  <c r="N23"/>
  <c r="O12"/>
  <c r="P12"/>
  <c r="O13"/>
  <c r="P13"/>
  <c r="O14"/>
  <c r="P14"/>
  <c r="O15"/>
  <c r="P15"/>
  <c r="O16"/>
  <c r="P16"/>
  <c r="O17"/>
  <c r="P17"/>
  <c r="O18"/>
  <c r="P18"/>
  <c r="O19"/>
  <c r="P19"/>
  <c r="O20"/>
  <c r="P20"/>
  <c r="O21"/>
  <c r="P21"/>
  <c r="O22"/>
  <c r="P22"/>
  <c r="O23"/>
  <c r="P23"/>
  <c r="Q11"/>
  <c r="R11"/>
  <c r="Q12"/>
  <c r="R12"/>
  <c r="Q13"/>
  <c r="R13"/>
  <c r="Q14"/>
  <c r="R14"/>
  <c r="Q15"/>
  <c r="R15"/>
  <c r="Q16"/>
  <c r="R16"/>
  <c r="Q17"/>
  <c r="R17"/>
  <c r="Q18"/>
  <c r="R18"/>
  <c r="Q19"/>
  <c r="R19"/>
  <c r="Q20"/>
  <c r="R20"/>
  <c r="Q21"/>
  <c r="R21"/>
  <c r="Q22"/>
  <c r="R22"/>
  <c r="Q23"/>
  <c r="R23"/>
  <c r="O11"/>
  <c r="P11"/>
  <c r="S16"/>
  <c r="M16"/>
  <c r="K16"/>
  <c r="M10"/>
  <c r="N10"/>
  <c r="M9"/>
  <c r="L8"/>
  <c r="K9"/>
  <c r="L9"/>
  <c r="M8"/>
  <c r="N8"/>
  <c r="N11"/>
  <c r="M11"/>
  <c r="D13"/>
  <c r="H11"/>
  <c r="W38" i="23"/>
  <c r="N9" i="13" l="1"/>
  <c r="E12"/>
  <c r="F13"/>
  <c r="E20"/>
  <c r="D21"/>
  <c r="F21"/>
  <c r="E16"/>
  <c r="F17"/>
  <c r="F9"/>
  <c r="D17"/>
  <c r="D9"/>
  <c r="H18"/>
  <c r="E22"/>
  <c r="E14"/>
  <c r="F23"/>
  <c r="F15"/>
  <c r="D23"/>
  <c r="D15"/>
  <c r="H17"/>
  <c r="T51" i="23"/>
  <c r="Q14" i="25"/>
  <c r="E18" i="13"/>
  <c r="E10"/>
  <c r="F19"/>
  <c r="F11"/>
  <c r="D19"/>
  <c r="D11"/>
  <c r="J15"/>
  <c r="J17"/>
  <c r="H15"/>
  <c r="J16"/>
  <c r="J23"/>
  <c r="H16"/>
  <c r="M19" i="1"/>
  <c r="Z37" i="23"/>
  <c r="N21" i="1"/>
  <c r="N25"/>
  <c r="M17"/>
  <c r="N17"/>
  <c r="M21"/>
  <c r="Z41" i="23"/>
  <c r="N27" i="1"/>
  <c r="N23"/>
  <c r="N29"/>
  <c r="N19"/>
  <c r="E21" i="13"/>
  <c r="E17"/>
  <c r="E13"/>
  <c r="F22"/>
  <c r="F18"/>
  <c r="F14"/>
  <c r="F10"/>
  <c r="D22"/>
  <c r="D18"/>
  <c r="D14"/>
  <c r="D10"/>
  <c r="J21"/>
  <c r="H14"/>
  <c r="J20"/>
  <c r="H13"/>
  <c r="J19"/>
  <c r="H12"/>
  <c r="H23"/>
  <c r="H19"/>
  <c r="E23"/>
  <c r="E19"/>
  <c r="E15"/>
  <c r="E11"/>
  <c r="F20"/>
  <c r="F16"/>
  <c r="F12"/>
  <c r="F8"/>
  <c r="D20"/>
  <c r="D16"/>
  <c r="D12"/>
  <c r="D8"/>
  <c r="H22"/>
  <c r="J13"/>
  <c r="J14"/>
  <c r="H21"/>
  <c r="J12"/>
  <c r="H20"/>
  <c r="J11"/>
  <c r="J22"/>
  <c r="J18"/>
  <c r="V40" i="23"/>
  <c r="V35"/>
  <c r="M15" i="1" l="1"/>
  <c r="S11" i="13"/>
  <c r="S9"/>
  <c r="K8"/>
  <c r="L10"/>
  <c r="Z35" i="23"/>
  <c r="Z39"/>
  <c r="M25" i="1"/>
  <c r="T33" i="23"/>
  <c r="T41"/>
  <c r="Q26" i="1"/>
  <c r="Q18"/>
  <c r="T37" i="23"/>
  <c r="T39" l="1"/>
  <c r="S10" i="13"/>
  <c r="T35" i="23"/>
  <c r="S8" i="13"/>
  <c r="Q22" i="1"/>
  <c r="Q14"/>
</calcChain>
</file>

<file path=xl/sharedStrings.xml><?xml version="1.0" encoding="utf-8"?>
<sst xmlns="http://schemas.openxmlformats.org/spreadsheetml/2006/main" count="811" uniqueCount="385">
  <si>
    <t>大会</t>
    <rPh sb="0" eb="2">
      <t>タイカイ</t>
    </rPh>
    <phoneticPr fontId="3"/>
  </si>
  <si>
    <t>大会会長　様</t>
    <rPh sb="0" eb="2">
      <t>タイカイ</t>
    </rPh>
    <rPh sb="2" eb="4">
      <t>カイチョウ</t>
    </rPh>
    <rPh sb="5" eb="6">
      <t>サマ</t>
    </rPh>
    <phoneticPr fontId="3"/>
  </si>
  <si>
    <t>学　校　名</t>
    <rPh sb="0" eb="1">
      <t>ガク</t>
    </rPh>
    <rPh sb="2" eb="3">
      <t>コウ</t>
    </rPh>
    <rPh sb="4" eb="5">
      <t>メイ</t>
    </rPh>
    <phoneticPr fontId="3"/>
  </si>
  <si>
    <t>代　表　者</t>
    <rPh sb="0" eb="1">
      <t>ダイ</t>
    </rPh>
    <rPh sb="2" eb="3">
      <t>オモテ</t>
    </rPh>
    <rPh sb="4" eb="5">
      <t>シャ</t>
    </rPh>
    <phoneticPr fontId="3"/>
  </si>
  <si>
    <t>住　　　所</t>
    <rPh sb="0" eb="1">
      <t>ジュウ</t>
    </rPh>
    <rPh sb="4" eb="5">
      <t>ショ</t>
    </rPh>
    <phoneticPr fontId="3"/>
  </si>
  <si>
    <t>連　絡　先</t>
    <rPh sb="0" eb="1">
      <t>レン</t>
    </rPh>
    <rPh sb="2" eb="3">
      <t>ラク</t>
    </rPh>
    <rPh sb="4" eb="5">
      <t>サキ</t>
    </rPh>
    <phoneticPr fontId="3"/>
  </si>
  <si>
    <t>緊急連絡先</t>
    <rPh sb="0" eb="2">
      <t>キンキュウ</t>
    </rPh>
    <rPh sb="2" eb="3">
      <t>レン</t>
    </rPh>
    <rPh sb="3" eb="4">
      <t>ラク</t>
    </rPh>
    <rPh sb="4" eb="5">
      <t>サキ</t>
    </rPh>
    <phoneticPr fontId="3"/>
  </si>
  <si>
    <t>記載責任者</t>
    <rPh sb="0" eb="2">
      <t>キサイ</t>
    </rPh>
    <rPh sb="2" eb="5">
      <t>セキニンシャ</t>
    </rPh>
    <phoneticPr fontId="3"/>
  </si>
  <si>
    <t>㊞</t>
    <phoneticPr fontId="3"/>
  </si>
  <si>
    <t>引率責任者</t>
    <rPh sb="0" eb="2">
      <t>インソツ</t>
    </rPh>
    <rPh sb="2" eb="5">
      <t>セキニンシャ</t>
    </rPh>
    <phoneticPr fontId="3"/>
  </si>
  <si>
    <t>※申込ペア数を超えない範囲で登録可能（４名まで）。</t>
    <rPh sb="1" eb="3">
      <t>モウシコミ</t>
    </rPh>
    <rPh sb="5" eb="6">
      <t>スウ</t>
    </rPh>
    <rPh sb="7" eb="8">
      <t>コ</t>
    </rPh>
    <rPh sb="11" eb="13">
      <t>ハンイ</t>
    </rPh>
    <rPh sb="14" eb="16">
      <t>トウロク</t>
    </rPh>
    <rPh sb="16" eb="18">
      <t>カノウ</t>
    </rPh>
    <rPh sb="20" eb="21">
      <t>メイ</t>
    </rPh>
    <phoneticPr fontId="3"/>
  </si>
  <si>
    <t>申込順</t>
    <rPh sb="0" eb="2">
      <t>モウシコミ</t>
    </rPh>
    <rPh sb="2" eb="3">
      <t>ジュン</t>
    </rPh>
    <phoneticPr fontId="3"/>
  </si>
  <si>
    <t>学　年</t>
    <rPh sb="0" eb="1">
      <t>ガク</t>
    </rPh>
    <rPh sb="2" eb="3">
      <t>トシ</t>
    </rPh>
    <phoneticPr fontId="3"/>
  </si>
  <si>
    <t>生　年　月　日</t>
    <rPh sb="0" eb="1">
      <t>ショウ</t>
    </rPh>
    <rPh sb="2" eb="3">
      <t>トシ</t>
    </rPh>
    <rPh sb="4" eb="5">
      <t>ツキ</t>
    </rPh>
    <rPh sb="6" eb="7">
      <t>ヒ</t>
    </rPh>
    <phoneticPr fontId="3"/>
  </si>
  <si>
    <t>合計</t>
    <rPh sb="0" eb="1">
      <t>ゴウ</t>
    </rPh>
    <rPh sb="1" eb="2">
      <t>ケイ</t>
    </rPh>
    <phoneticPr fontId="3"/>
  </si>
  <si>
    <t>．</t>
    <phoneticPr fontId="3"/>
  </si>
  <si>
    <t>春地区</t>
    <rPh sb="0" eb="1">
      <t>ハル</t>
    </rPh>
    <rPh sb="1" eb="3">
      <t>チク</t>
    </rPh>
    <phoneticPr fontId="3"/>
  </si>
  <si>
    <t>地区</t>
    <rPh sb="0" eb="2">
      <t>チク</t>
    </rPh>
    <phoneticPr fontId="3"/>
  </si>
  <si>
    <t>学校名</t>
    <rPh sb="0" eb="2">
      <t>ガッコウ</t>
    </rPh>
    <rPh sb="2" eb="3">
      <t>メイ</t>
    </rPh>
    <phoneticPr fontId="3"/>
  </si>
  <si>
    <t>男女</t>
    <rPh sb="0" eb="2">
      <t>ダンジョ</t>
    </rPh>
    <phoneticPr fontId="3"/>
  </si>
  <si>
    <t>申込順</t>
    <rPh sb="0" eb="1">
      <t>モウ</t>
    </rPh>
    <rPh sb="1" eb="2">
      <t>コ</t>
    </rPh>
    <rPh sb="2" eb="3">
      <t>ジュン</t>
    </rPh>
    <phoneticPr fontId="3"/>
  </si>
  <si>
    <t>選手Ａ</t>
    <rPh sb="0" eb="2">
      <t>センシュ</t>
    </rPh>
    <phoneticPr fontId="3"/>
  </si>
  <si>
    <t>選手Ｂ</t>
    <rPh sb="0" eb="2">
      <t>センシュ</t>
    </rPh>
    <phoneticPr fontId="3"/>
  </si>
  <si>
    <t>ﾎﾟｲﾝﾄ</t>
    <phoneticPr fontId="3"/>
  </si>
  <si>
    <t>合計</t>
    <rPh sb="0" eb="2">
      <t>ゴウケイ</t>
    </rPh>
    <phoneticPr fontId="3"/>
  </si>
  <si>
    <t>当</t>
    <rPh sb="0" eb="1">
      <t>トウ</t>
    </rPh>
    <phoneticPr fontId="3"/>
  </si>
  <si>
    <t>選手A</t>
    <rPh sb="0" eb="2">
      <t>センシュ</t>
    </rPh>
    <phoneticPr fontId="3"/>
  </si>
  <si>
    <t>選手B</t>
    <rPh sb="0" eb="2">
      <t>センシュ</t>
    </rPh>
    <phoneticPr fontId="3"/>
  </si>
  <si>
    <t>外</t>
    <rPh sb="0" eb="1">
      <t>ガイ</t>
    </rPh>
    <phoneticPr fontId="3"/>
  </si>
  <si>
    <t>新潟</t>
    <rPh sb="0" eb="2">
      <t>ニイガタ</t>
    </rPh>
    <phoneticPr fontId="3"/>
  </si>
  <si>
    <t>男子</t>
    <rPh sb="0" eb="2">
      <t>ダンシ</t>
    </rPh>
    <phoneticPr fontId="3"/>
  </si>
  <si>
    <t>・</t>
    <phoneticPr fontId="3"/>
  </si>
  <si>
    <t>学年</t>
    <rPh sb="0" eb="1">
      <t>ガク</t>
    </rPh>
    <rPh sb="1" eb="2">
      <t>トシ</t>
    </rPh>
    <phoneticPr fontId="3"/>
  </si>
  <si>
    <t>大会名・ポイント記入欄</t>
    <rPh sb="0" eb="2">
      <t>タイカイ</t>
    </rPh>
    <rPh sb="2" eb="3">
      <t>メイ</t>
    </rPh>
    <rPh sb="8" eb="10">
      <t>キニュウ</t>
    </rPh>
    <rPh sb="10" eb="11">
      <t>ラン</t>
    </rPh>
    <phoneticPr fontId="3"/>
  </si>
  <si>
    <t>大　会　名</t>
    <rPh sb="0" eb="1">
      <t>ダイ</t>
    </rPh>
    <rPh sb="2" eb="3">
      <t>カイ</t>
    </rPh>
    <rPh sb="4" eb="5">
      <t>メイ</t>
    </rPh>
    <phoneticPr fontId="3"/>
  </si>
  <si>
    <t>ポイント</t>
    <phoneticPr fontId="3"/>
  </si>
  <si>
    <t>ポイント合計</t>
    <rPh sb="4" eb="6">
      <t>ゴウケイ</t>
    </rPh>
    <phoneticPr fontId="3"/>
  </si>
  <si>
    <t>県ｲﾝﾄﾞｱ</t>
    <rPh sb="0" eb="1">
      <t>ケン</t>
    </rPh>
    <phoneticPr fontId="3"/>
  </si>
  <si>
    <t>会員登録番号</t>
    <rPh sb="0" eb="2">
      <t>カイイン</t>
    </rPh>
    <rPh sb="2" eb="4">
      <t>トウロク</t>
    </rPh>
    <rPh sb="4" eb="6">
      <t>バンゴウ</t>
    </rPh>
    <phoneticPr fontId="3"/>
  </si>
  <si>
    <t>〔個人申込〕</t>
    <rPh sb="1" eb="3">
      <t>コジン</t>
    </rPh>
    <rPh sb="3" eb="5">
      <t>モウシコミ</t>
    </rPh>
    <phoneticPr fontId="3"/>
  </si>
  <si>
    <t>〔団体申込〕</t>
    <rPh sb="1" eb="3">
      <t>ダンタイ</t>
    </rPh>
    <rPh sb="3" eb="5">
      <t>モウシコミ</t>
    </rPh>
    <phoneticPr fontId="3"/>
  </si>
  <si>
    <t>地区名</t>
    <rPh sb="0" eb="3">
      <t>チクメイ</t>
    </rPh>
    <phoneticPr fontId="3"/>
  </si>
  <si>
    <t>学校名</t>
    <rPh sb="0" eb="3">
      <t>ガッコウメイ</t>
    </rPh>
    <phoneticPr fontId="3"/>
  </si>
  <si>
    <t>監督（氏名）</t>
    <rPh sb="0" eb="2">
      <t>カントク</t>
    </rPh>
    <rPh sb="3" eb="5">
      <t>シメイ</t>
    </rPh>
    <phoneticPr fontId="3"/>
  </si>
  <si>
    <t>団体メンバー</t>
    <rPh sb="0" eb="2">
      <t>ダンタイ</t>
    </rPh>
    <phoneticPr fontId="3"/>
  </si>
  <si>
    <t>・</t>
  </si>
  <si>
    <t>選手①</t>
    <rPh sb="0" eb="2">
      <t>センシュ</t>
    </rPh>
    <phoneticPr fontId="3"/>
  </si>
  <si>
    <t>学年</t>
    <rPh sb="0" eb="2">
      <t>ガクネン</t>
    </rPh>
    <phoneticPr fontId="3"/>
  </si>
  <si>
    <t>選手②</t>
    <rPh sb="0" eb="2">
      <t>センシュ</t>
    </rPh>
    <phoneticPr fontId="3"/>
  </si>
  <si>
    <t>選手③</t>
    <rPh sb="0" eb="2">
      <t>センシュ</t>
    </rPh>
    <phoneticPr fontId="3"/>
  </si>
  <si>
    <t>選手④</t>
    <rPh sb="0" eb="2">
      <t>センシュ</t>
    </rPh>
    <phoneticPr fontId="3"/>
  </si>
  <si>
    <t>選手⑤</t>
    <rPh sb="0" eb="2">
      <t>センシュ</t>
    </rPh>
    <phoneticPr fontId="3"/>
  </si>
  <si>
    <t>選手⑥</t>
    <rPh sb="0" eb="2">
      <t>センシュ</t>
    </rPh>
    <phoneticPr fontId="3"/>
  </si>
  <si>
    <t>選手⑦</t>
    <rPh sb="0" eb="2">
      <t>センシュ</t>
    </rPh>
    <phoneticPr fontId="3"/>
  </si>
  <si>
    <t>選手⑧</t>
    <rPh sb="0" eb="2">
      <t>センシュ</t>
    </rPh>
    <phoneticPr fontId="3"/>
  </si>
  <si>
    <t>女子</t>
    <rPh sb="0" eb="2">
      <t>ジョシ</t>
    </rPh>
    <phoneticPr fontId="3"/>
  </si>
  <si>
    <t>上越</t>
    <rPh sb="0" eb="2">
      <t>ジョウエツ</t>
    </rPh>
    <phoneticPr fontId="3"/>
  </si>
  <si>
    <t>中越</t>
    <rPh sb="0" eb="2">
      <t>チュウエツ</t>
    </rPh>
    <phoneticPr fontId="3"/>
  </si>
  <si>
    <t>佐渡</t>
    <rPh sb="0" eb="2">
      <t>サド</t>
    </rPh>
    <phoneticPr fontId="3"/>
  </si>
  <si>
    <t>巻</t>
    <rPh sb="0" eb="1">
      <t>マキ</t>
    </rPh>
    <phoneticPr fontId="3"/>
  </si>
  <si>
    <t>選手氏名</t>
    <rPh sb="0" eb="1">
      <t>ふ</t>
    </rPh>
    <rPh sb="1" eb="2">
      <t>り</t>
    </rPh>
    <rPh sb="2" eb="3">
      <t>が</t>
    </rPh>
    <rPh sb="3" eb="4">
      <t>な</t>
    </rPh>
    <phoneticPr fontId="3" type="Hiragana"/>
  </si>
  <si>
    <t>選手氏名</t>
    <rPh sb="0" eb="2">
      <t>ふり</t>
    </rPh>
    <rPh sb="2" eb="4">
      <t>がな</t>
    </rPh>
    <phoneticPr fontId="3" type="Hiragana" alignment="center"/>
  </si>
  <si>
    <t>会員登録番号</t>
    <rPh sb="0" eb="2">
      <t>かいいん</t>
    </rPh>
    <rPh sb="2" eb="4">
      <t>とうろく</t>
    </rPh>
    <rPh sb="4" eb="6">
      <t>ばんごう</t>
    </rPh>
    <phoneticPr fontId="3" type="Hiragana" alignment="center"/>
  </si>
  <si>
    <t>℡</t>
    <phoneticPr fontId="3"/>
  </si>
  <si>
    <t>生年月日</t>
    <rPh sb="0" eb="1">
      <t>ショウ</t>
    </rPh>
    <rPh sb="1" eb="2">
      <t>トシ</t>
    </rPh>
    <rPh sb="2" eb="3">
      <t>ツキ</t>
    </rPh>
    <rPh sb="3" eb="4">
      <t>ヒ</t>
    </rPh>
    <phoneticPr fontId="3"/>
  </si>
  <si>
    <r>
      <t xml:space="preserve">備　　考　　欄
</t>
    </r>
    <r>
      <rPr>
        <sz val="8"/>
        <rFont val="ＭＳ ゴシック"/>
        <family val="3"/>
        <charset val="128"/>
      </rPr>
      <t>※大会名とポイント（Ｐ８参照）を記入する。</t>
    </r>
    <rPh sb="0" eb="1">
      <t>ソナエ</t>
    </rPh>
    <rPh sb="3" eb="4">
      <t>コウ</t>
    </rPh>
    <rPh sb="6" eb="7">
      <t>ラン</t>
    </rPh>
    <rPh sb="9" eb="11">
      <t>タイカイ</t>
    </rPh>
    <rPh sb="11" eb="12">
      <t>メイ</t>
    </rPh>
    <rPh sb="20" eb="22">
      <t>サンショウ</t>
    </rPh>
    <rPh sb="24" eb="26">
      <t>キニュウ</t>
    </rPh>
    <phoneticPr fontId="3"/>
  </si>
  <si>
    <t>下越</t>
    <rPh sb="0" eb="2">
      <t>カエツ</t>
    </rPh>
    <phoneticPr fontId="3"/>
  </si>
  <si>
    <t>(略称)</t>
    <rPh sb="1" eb="3">
      <t>りゃくしょう</t>
    </rPh>
    <phoneticPr fontId="3" type="Hiragana" alignment="center"/>
  </si>
  <si>
    <t>区分</t>
    <rPh sb="0" eb="2">
      <t>クブン</t>
    </rPh>
    <phoneticPr fontId="3"/>
  </si>
  <si>
    <r>
      <t>ベンチ入り指導者名（</t>
    </r>
    <r>
      <rPr>
        <sz val="8"/>
        <rFont val="ＭＳ ゴシック"/>
        <family val="3"/>
        <charset val="128"/>
      </rPr>
      <t>区分は「当」「外」）</t>
    </r>
    <rPh sb="3" eb="4">
      <t>イ</t>
    </rPh>
    <rPh sb="5" eb="8">
      <t>シドウシャ</t>
    </rPh>
    <rPh sb="8" eb="9">
      <t>メイ</t>
    </rPh>
    <rPh sb="10" eb="12">
      <t>クブン</t>
    </rPh>
    <rPh sb="14" eb="15">
      <t>トウ</t>
    </rPh>
    <rPh sb="17" eb="18">
      <t>ガイ</t>
    </rPh>
    <phoneticPr fontId="3"/>
  </si>
  <si>
    <t>①</t>
    <phoneticPr fontId="3"/>
  </si>
  <si>
    <t>②</t>
    <phoneticPr fontId="3"/>
  </si>
  <si>
    <t>学校名入力</t>
    <rPh sb="0" eb="3">
      <t>ガッコウメイ</t>
    </rPh>
    <rPh sb="3" eb="5">
      <t>ニュウリョク</t>
    </rPh>
    <phoneticPr fontId="3"/>
  </si>
  <si>
    <t>学校名略称</t>
    <rPh sb="0" eb="3">
      <t>ガッコウメイ</t>
    </rPh>
    <rPh sb="3" eb="5">
      <t>リャクショウ</t>
    </rPh>
    <phoneticPr fontId="3"/>
  </si>
  <si>
    <t>新潟信濃川高等学校、巻中等教育学校</t>
    <rPh sb="0" eb="2">
      <t>ニイガタ</t>
    </rPh>
    <rPh sb="2" eb="5">
      <t>シナノガワ</t>
    </rPh>
    <rPh sb="5" eb="7">
      <t>コウトウ</t>
    </rPh>
    <rPh sb="7" eb="9">
      <t>ガッコウ</t>
    </rPh>
    <rPh sb="10" eb="11">
      <t>マキ</t>
    </rPh>
    <rPh sb="11" eb="13">
      <t>チュウトウ</t>
    </rPh>
    <rPh sb="13" eb="15">
      <t>キョウイク</t>
    </rPh>
    <rPh sb="15" eb="17">
      <t>ガッコウ</t>
    </rPh>
    <phoneticPr fontId="3"/>
  </si>
  <si>
    <t>③</t>
    <phoneticPr fontId="3"/>
  </si>
  <si>
    <t>ベンチ入り指導者名</t>
    <rPh sb="3" eb="4">
      <t>イ</t>
    </rPh>
    <rPh sb="5" eb="8">
      <t>シドウシャ</t>
    </rPh>
    <rPh sb="8" eb="9">
      <t>ナ</t>
    </rPh>
    <phoneticPr fontId="3"/>
  </si>
  <si>
    <t>申込ペア数を超えない範囲で４名まで登録可能</t>
    <phoneticPr fontId="3"/>
  </si>
  <si>
    <t>⑤</t>
    <phoneticPr fontId="3"/>
  </si>
  <si>
    <t>⑥</t>
    <phoneticPr fontId="3"/>
  </si>
  <si>
    <t>学校長名を入力する。印刷後は公印を押すこと。</t>
    <rPh sb="0" eb="3">
      <t>ガッコウチョウ</t>
    </rPh>
    <rPh sb="3" eb="4">
      <t>メイ</t>
    </rPh>
    <rPh sb="5" eb="7">
      <t>ニュウリョク</t>
    </rPh>
    <rPh sb="10" eb="13">
      <t>インサツゴ</t>
    </rPh>
    <rPh sb="14" eb="16">
      <t>コウイン</t>
    </rPh>
    <rPh sb="17" eb="18">
      <t>オ</t>
    </rPh>
    <phoneticPr fontId="3"/>
  </si>
  <si>
    <t>新潟県は除き入力</t>
    <rPh sb="0" eb="3">
      <t>ニイガタケン</t>
    </rPh>
    <rPh sb="4" eb="5">
      <t>ノゾ</t>
    </rPh>
    <rPh sb="6" eb="8">
      <t>ニュウリョク</t>
    </rPh>
    <phoneticPr fontId="3"/>
  </si>
  <si>
    <t>学校の電話番号を入力</t>
    <rPh sb="0" eb="2">
      <t>ガッコウ</t>
    </rPh>
    <rPh sb="3" eb="5">
      <t>デンワ</t>
    </rPh>
    <rPh sb="5" eb="7">
      <t>バンゴウ</t>
    </rPh>
    <rPh sb="8" eb="10">
      <t>ニュウリョク</t>
    </rPh>
    <phoneticPr fontId="3"/>
  </si>
  <si>
    <t>携帯番号を入力</t>
    <rPh sb="0" eb="2">
      <t>ケイタイ</t>
    </rPh>
    <rPh sb="2" eb="4">
      <t>バンゴウ</t>
    </rPh>
    <rPh sb="5" eb="7">
      <t>ニュウリョク</t>
    </rPh>
    <phoneticPr fontId="3"/>
  </si>
  <si>
    <t>⑦</t>
    <phoneticPr fontId="3"/>
  </si>
  <si>
    <t>⑧</t>
    <phoneticPr fontId="3"/>
  </si>
  <si>
    <t>⑨</t>
    <phoneticPr fontId="3"/>
  </si>
  <si>
    <t>⑩</t>
    <phoneticPr fontId="3"/>
  </si>
  <si>
    <t>有(16)</t>
    <rPh sb="0" eb="1">
      <t>ユウ</t>
    </rPh>
    <phoneticPr fontId="3"/>
  </si>
  <si>
    <t>有(20)</t>
    <rPh sb="0" eb="1">
      <t>ユウ</t>
    </rPh>
    <phoneticPr fontId="3"/>
  </si>
  <si>
    <t>有(24)</t>
    <rPh sb="0" eb="1">
      <t>ユウ</t>
    </rPh>
    <phoneticPr fontId="3"/>
  </si>
  <si>
    <t>有、学校枠</t>
    <rPh sb="0" eb="1">
      <t>ユウ</t>
    </rPh>
    <rPh sb="2" eb="4">
      <t>ガッコウ</t>
    </rPh>
    <rPh sb="4" eb="5">
      <t>ワク</t>
    </rPh>
    <phoneticPr fontId="3"/>
  </si>
  <si>
    <t>監督名（区分は「当」「外」）</t>
    <rPh sb="0" eb="1">
      <t>ラン</t>
    </rPh>
    <rPh sb="1" eb="2">
      <t>ヨシ</t>
    </rPh>
    <rPh sb="2" eb="3">
      <t>メイ</t>
    </rPh>
    <phoneticPr fontId="3"/>
  </si>
  <si>
    <t>申し込み数</t>
    <rPh sb="0" eb="1">
      <t>モウ</t>
    </rPh>
    <rPh sb="2" eb="3">
      <t>コ</t>
    </rPh>
    <rPh sb="4" eb="5">
      <t>スウ</t>
    </rPh>
    <phoneticPr fontId="3"/>
  </si>
  <si>
    <t>学校名略称</t>
    <rPh sb="0" eb="2">
      <t>ガッコウ</t>
    </rPh>
    <rPh sb="2" eb="3">
      <t>メイ</t>
    </rPh>
    <rPh sb="3" eb="5">
      <t>リャクショウ</t>
    </rPh>
    <phoneticPr fontId="3"/>
  </si>
  <si>
    <t>代表者（校長）</t>
    <rPh sb="0" eb="1">
      <t>ダイ</t>
    </rPh>
    <rPh sb="1" eb="2">
      <t>オモテ</t>
    </rPh>
    <rPh sb="2" eb="3">
      <t>シャ</t>
    </rPh>
    <rPh sb="4" eb="6">
      <t>コウチョウ</t>
    </rPh>
    <phoneticPr fontId="3"/>
  </si>
  <si>
    <t>学校〒</t>
    <rPh sb="0" eb="2">
      <t>ガッコウ</t>
    </rPh>
    <phoneticPr fontId="3"/>
  </si>
  <si>
    <t>学校住所</t>
    <rPh sb="0" eb="2">
      <t>ガッコウ</t>
    </rPh>
    <rPh sb="2" eb="3">
      <t>ジュウ</t>
    </rPh>
    <rPh sb="3" eb="4">
      <t>ショ</t>
    </rPh>
    <phoneticPr fontId="3"/>
  </si>
  <si>
    <t>所属地区</t>
    <rPh sb="0" eb="2">
      <t>ショゾク</t>
    </rPh>
    <rPh sb="2" eb="4">
      <t>チク</t>
    </rPh>
    <phoneticPr fontId="3"/>
  </si>
  <si>
    <t>男女区分</t>
    <rPh sb="0" eb="2">
      <t>ダンジョ</t>
    </rPh>
    <rPh sb="2" eb="4">
      <t>クブン</t>
    </rPh>
    <phoneticPr fontId="3"/>
  </si>
  <si>
    <t>④</t>
    <phoneticPr fontId="3"/>
  </si>
  <si>
    <t>⑪</t>
    <phoneticPr fontId="3"/>
  </si>
  <si>
    <t>申し込み順</t>
    <rPh sb="0" eb="1">
      <t>モウ</t>
    </rPh>
    <rPh sb="2" eb="3">
      <t>コ</t>
    </rPh>
    <rPh sb="4" eb="5">
      <t>ジュン</t>
    </rPh>
    <phoneticPr fontId="3"/>
  </si>
  <si>
    <t>⑫</t>
    <phoneticPr fontId="3"/>
  </si>
  <si>
    <t>⑬</t>
    <phoneticPr fontId="3"/>
  </si>
  <si>
    <t>選手入力</t>
    <rPh sb="0" eb="2">
      <t>センシュ</t>
    </rPh>
    <rPh sb="2" eb="4">
      <t>ニュウリョク</t>
    </rPh>
    <phoneticPr fontId="3"/>
  </si>
  <si>
    <t>選手氏名</t>
    <rPh sb="0" eb="2">
      <t>センシュ</t>
    </rPh>
    <rPh sb="2" eb="4">
      <t>シメイ</t>
    </rPh>
    <phoneticPr fontId="3"/>
  </si>
  <si>
    <t>選手ふりがな</t>
    <rPh sb="0" eb="2">
      <t>センシュ</t>
    </rPh>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</si>
  <si>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</si>
  <si>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</si>
  <si>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</si>
  <si>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</si>
  <si>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ポイント</t>
    <phoneticPr fontId="3"/>
  </si>
  <si>
    <t>連絡先</t>
    <rPh sb="0" eb="1">
      <t>レン</t>
    </rPh>
    <rPh sb="1" eb="2">
      <t>ラク</t>
    </rPh>
    <rPh sb="2" eb="3">
      <t>サキ</t>
    </rPh>
    <phoneticPr fontId="3"/>
  </si>
  <si>
    <t>学校の郵便番号</t>
    <rPh sb="0" eb="2">
      <t>ガッコウ</t>
    </rPh>
    <rPh sb="3" eb="5">
      <t>ユウビン</t>
    </rPh>
    <rPh sb="5" eb="7">
      <t>バンゴウ</t>
    </rPh>
    <phoneticPr fontId="3"/>
  </si>
  <si>
    <t>ベンチ入り指導者名</t>
    <phoneticPr fontId="3"/>
  </si>
  <si>
    <t>選手姓</t>
    <rPh sb="0" eb="2">
      <t>センシュ</t>
    </rPh>
    <rPh sb="2" eb="3">
      <t>セイ</t>
    </rPh>
    <phoneticPr fontId="3"/>
  </si>
  <si>
    <t>選手名</t>
    <rPh sb="0" eb="2">
      <t>センシュ</t>
    </rPh>
    <rPh sb="2" eb="3">
      <t>ナ</t>
    </rPh>
    <phoneticPr fontId="3"/>
  </si>
  <si>
    <t>選手せい</t>
    <rPh sb="0" eb="2">
      <t>センシュ</t>
    </rPh>
    <phoneticPr fontId="3"/>
  </si>
  <si>
    <t>選手めい</t>
    <rPh sb="0" eb="2">
      <t>センシュ</t>
    </rPh>
    <phoneticPr fontId="3"/>
  </si>
  <si>
    <t>申請中</t>
    <rPh sb="0" eb="3">
      <t>シンセイチュウ</t>
    </rPh>
    <phoneticPr fontId="3"/>
  </si>
  <si>
    <t>会員番号</t>
    <rPh sb="0" eb="2">
      <t>カイイン</t>
    </rPh>
    <rPh sb="2" eb="4">
      <t>バンゴウ</t>
    </rPh>
    <phoneticPr fontId="3"/>
  </si>
  <si>
    <t>◎個人戦選手情報等の入力</t>
    <rPh sb="1" eb="4">
      <t>コジンセン</t>
    </rPh>
    <rPh sb="4" eb="6">
      <t>センシュ</t>
    </rPh>
    <rPh sb="6" eb="8">
      <t>ジョウホウ</t>
    </rPh>
    <rPh sb="8" eb="9">
      <t>トウ</t>
    </rPh>
    <rPh sb="10" eb="12">
      <t>ニュウリョク</t>
    </rPh>
    <phoneticPr fontId="3"/>
  </si>
  <si>
    <t>区分</t>
    <phoneticPr fontId="3"/>
  </si>
  <si>
    <t>例</t>
    <rPh sb="0" eb="1">
      <t>レイ</t>
    </rPh>
    <phoneticPr fontId="3"/>
  </si>
  <si>
    <t>花子</t>
    <rPh sb="0" eb="2">
      <t>ハナコ</t>
    </rPh>
    <phoneticPr fontId="3"/>
  </si>
  <si>
    <t>美咲</t>
    <rPh sb="0" eb="2">
      <t>ミサキ</t>
    </rPh>
    <phoneticPr fontId="3"/>
  </si>
  <si>
    <t>まき</t>
    <phoneticPr fontId="3"/>
  </si>
  <si>
    <t>はなこ</t>
    <phoneticPr fontId="3"/>
  </si>
  <si>
    <t>にいがた</t>
    <phoneticPr fontId="3"/>
  </si>
  <si>
    <t>みさき</t>
    <phoneticPr fontId="3"/>
  </si>
  <si>
    <t>◎個人戦学校情報等の入力</t>
    <rPh sb="1" eb="4">
      <t>コジンセン</t>
    </rPh>
    <rPh sb="4" eb="6">
      <t>ガッコウ</t>
    </rPh>
    <rPh sb="6" eb="8">
      <t>ジョウホウ</t>
    </rPh>
    <rPh sb="8" eb="9">
      <t>トウ</t>
    </rPh>
    <rPh sb="10" eb="12">
      <t>ニュウリョク</t>
    </rPh>
    <phoneticPr fontId="3"/>
  </si>
  <si>
    <t>◎団体戦選手情報等の入力</t>
    <rPh sb="1" eb="4">
      <t>ダンタイセン</t>
    </rPh>
    <rPh sb="4" eb="6">
      <t>センシュ</t>
    </rPh>
    <rPh sb="6" eb="8">
      <t>ジョウホウ</t>
    </rPh>
    <rPh sb="8" eb="9">
      <t>トウ</t>
    </rPh>
    <rPh sb="10" eb="12">
      <t>ニュウリョク</t>
    </rPh>
    <phoneticPr fontId="3"/>
  </si>
  <si>
    <t>監督名</t>
    <rPh sb="0" eb="2">
      <t>カントク</t>
    </rPh>
    <rPh sb="2" eb="3">
      <t>メイ</t>
    </rPh>
    <phoneticPr fontId="3"/>
  </si>
  <si>
    <t>ポイント</t>
    <phoneticPr fontId="3"/>
  </si>
  <si>
    <t>大会名</t>
    <rPh sb="0" eb="3">
      <t>タイカイメイ</t>
    </rPh>
    <phoneticPr fontId="3"/>
  </si>
  <si>
    <t>合計</t>
    <rPh sb="0" eb="2">
      <t>ゴウケイ</t>
    </rPh>
    <phoneticPr fontId="3"/>
  </si>
  <si>
    <t>⑭</t>
    <phoneticPr fontId="3"/>
  </si>
  <si>
    <t>合同チームの場合の他の学校名</t>
    <rPh sb="0" eb="2">
      <t>ゴウドウ</t>
    </rPh>
    <rPh sb="6" eb="8">
      <t>バアイ</t>
    </rPh>
    <rPh sb="9" eb="10">
      <t>タ</t>
    </rPh>
    <rPh sb="11" eb="13">
      <t>ガッコウ</t>
    </rPh>
    <rPh sb="13" eb="14">
      <t>メイ</t>
    </rPh>
    <phoneticPr fontId="3"/>
  </si>
  <si>
    <t>A校</t>
    <rPh sb="1" eb="2">
      <t>コウ</t>
    </rPh>
    <phoneticPr fontId="3"/>
  </si>
  <si>
    <t>B校</t>
    <rPh sb="1" eb="2">
      <t>コウ</t>
    </rPh>
    <phoneticPr fontId="3"/>
  </si>
  <si>
    <t>合同チームの監督は合同チームのいずれかの監督１名を記載する。よってA、B校で合同チームを組むとき、A校の監督が合同チームの監督になる場合、A校の申し込み書に監督名を入力し、B校の申し込み書の監督名は空欄とする。</t>
    <rPh sb="0" eb="2">
      <t>ゴウドウ</t>
    </rPh>
    <rPh sb="6" eb="8">
      <t>カントク</t>
    </rPh>
    <rPh sb="9" eb="11">
      <t>ゴウドウ</t>
    </rPh>
    <rPh sb="20" eb="22">
      <t>カントク</t>
    </rPh>
    <rPh sb="23" eb="24">
      <t>メイ</t>
    </rPh>
    <rPh sb="25" eb="27">
      <t>キサイ</t>
    </rPh>
    <rPh sb="36" eb="37">
      <t>コウ</t>
    </rPh>
    <rPh sb="38" eb="40">
      <t>ゴウドウ</t>
    </rPh>
    <rPh sb="44" eb="45">
      <t>ク</t>
    </rPh>
    <rPh sb="50" eb="51">
      <t>コウ</t>
    </rPh>
    <rPh sb="52" eb="54">
      <t>カントク</t>
    </rPh>
    <rPh sb="55" eb="57">
      <t>ゴウドウ</t>
    </rPh>
    <rPh sb="61" eb="63">
      <t>カントク</t>
    </rPh>
    <rPh sb="66" eb="68">
      <t>バアイ</t>
    </rPh>
    <rPh sb="70" eb="71">
      <t>コウ</t>
    </rPh>
    <rPh sb="72" eb="73">
      <t>モウ</t>
    </rPh>
    <rPh sb="74" eb="75">
      <t>コ</t>
    </rPh>
    <rPh sb="76" eb="77">
      <t>ショ</t>
    </rPh>
    <rPh sb="78" eb="80">
      <t>カントク</t>
    </rPh>
    <rPh sb="80" eb="81">
      <t>メイ</t>
    </rPh>
    <rPh sb="82" eb="84">
      <t>ニュウリョク</t>
    </rPh>
    <rPh sb="87" eb="88">
      <t>コウ</t>
    </rPh>
    <rPh sb="89" eb="90">
      <t>モウ</t>
    </rPh>
    <rPh sb="91" eb="92">
      <t>コ</t>
    </rPh>
    <rPh sb="93" eb="94">
      <t>ショ</t>
    </rPh>
    <rPh sb="95" eb="97">
      <t>カントク</t>
    </rPh>
    <rPh sb="97" eb="98">
      <t>メイ</t>
    </rPh>
    <rPh sb="99" eb="101">
      <t>クウラン</t>
    </rPh>
    <phoneticPr fontId="3"/>
  </si>
  <si>
    <t>⑮</t>
    <phoneticPr fontId="3"/>
  </si>
  <si>
    <t>sikake</t>
    <phoneticPr fontId="3"/>
  </si>
  <si>
    <t>印刷した後に、印を押してもらえば、申込用紙の完成です。</t>
    <rPh sb="0" eb="2">
      <t>インサツ</t>
    </rPh>
    <rPh sb="4" eb="5">
      <t>アト</t>
    </rPh>
    <rPh sb="7" eb="8">
      <t>イン</t>
    </rPh>
    <rPh sb="9" eb="10">
      <t>オ</t>
    </rPh>
    <rPh sb="17" eb="19">
      <t>モウシコミ</t>
    </rPh>
    <rPh sb="19" eb="21">
      <t>ヨウシ</t>
    </rPh>
    <rPh sb="22" eb="24">
      <t>カンセイ</t>
    </rPh>
    <phoneticPr fontId="3"/>
  </si>
  <si>
    <t>「個人戦入力」シートに申し込みデータを入力してください。</t>
    <rPh sb="1" eb="4">
      <t>コジンセン</t>
    </rPh>
    <rPh sb="4" eb="6">
      <t>ニュウリョク</t>
    </rPh>
    <rPh sb="11" eb="12">
      <t>モウ</t>
    </rPh>
    <rPh sb="13" eb="14">
      <t>コ</t>
    </rPh>
    <rPh sb="19" eb="21">
      <t>ニュウリョク</t>
    </rPh>
    <phoneticPr fontId="3"/>
  </si>
  <si>
    <t>「団体戦入力」シートに申し込みデータを入力してください。</t>
    <rPh sb="1" eb="4">
      <t>ダンタイセン</t>
    </rPh>
    <rPh sb="4" eb="6">
      <t>ニュウリョク</t>
    </rPh>
    <rPh sb="11" eb="12">
      <t>モウ</t>
    </rPh>
    <rPh sb="13" eb="14">
      <t>コ</t>
    </rPh>
    <rPh sb="19" eb="21">
      <t>ニュウリョク</t>
    </rPh>
    <phoneticPr fontId="3"/>
  </si>
  <si>
    <t>問い合わせ先</t>
    <rPh sb="0" eb="1">
      <t>ト</t>
    </rPh>
    <rPh sb="2" eb="3">
      <t>ア</t>
    </rPh>
    <rPh sb="5" eb="6">
      <t>サキ</t>
    </rPh>
    <phoneticPr fontId="3"/>
  </si>
  <si>
    <t>不明な点は下記に問い合わせてください。</t>
    <rPh sb="0" eb="2">
      <t>フメイ</t>
    </rPh>
    <rPh sb="3" eb="4">
      <t>テン</t>
    </rPh>
    <rPh sb="5" eb="7">
      <t>カキ</t>
    </rPh>
    <rPh sb="8" eb="9">
      <t>ト</t>
    </rPh>
    <rPh sb="10" eb="11">
      <t>ア</t>
    </rPh>
    <phoneticPr fontId="3"/>
  </si>
  <si>
    <t>使い方</t>
    <rPh sb="0" eb="1">
      <t>ツカ</t>
    </rPh>
    <rPh sb="2" eb="3">
      <t>カタ</t>
    </rPh>
    <phoneticPr fontId="3"/>
  </si>
  <si>
    <t>プルダウンリストというのは</t>
    <phoneticPr fontId="3"/>
  </si>
  <si>
    <t>C18セルにマウスポイントを置くと、右上に▼ボタンが表示され、その▼ボタンを押すと、リストが表示されます。そこで必要な項目を選択します。</t>
    <phoneticPr fontId="3"/>
  </si>
  <si>
    <t>合同チームの場合の他の学校名を入力する。</t>
    <rPh sb="15" eb="17">
      <t>ニュウリョク</t>
    </rPh>
    <phoneticPr fontId="3"/>
  </si>
  <si>
    <t>地区校)</t>
    <rPh sb="0" eb="2">
      <t>ちく</t>
    </rPh>
    <rPh sb="2" eb="3">
      <t>こう</t>
    </rPh>
    <phoneticPr fontId="3" type="Hiragana" alignment="center"/>
  </si>
  <si>
    <t>※専門部要項Ｐ８に記載のポイントのみ記載する。ただし、県総体・県高校選抜大会の組み合わせの際は、それぞれの大会の直近の県大会であるＨＪＳ予選・県新人等の結果を考慮したポイントも加算される。詳細は、専門部要項で確認すること。</t>
    <rPh sb="1" eb="4">
      <t>センモンブ</t>
    </rPh>
    <rPh sb="4" eb="6">
      <t>ヨウコウ</t>
    </rPh>
    <rPh sb="9" eb="11">
      <t>キサイ</t>
    </rPh>
    <rPh sb="18" eb="20">
      <t>キサイ</t>
    </rPh>
    <rPh sb="27" eb="30">
      <t>ケンソウタイ</t>
    </rPh>
    <rPh sb="31" eb="32">
      <t>ケン</t>
    </rPh>
    <rPh sb="32" eb="34">
      <t>コウコウ</t>
    </rPh>
    <rPh sb="34" eb="36">
      <t>センバツ</t>
    </rPh>
    <rPh sb="36" eb="38">
      <t>タイカイ</t>
    </rPh>
    <rPh sb="39" eb="40">
      <t>ク</t>
    </rPh>
    <rPh sb="41" eb="42">
      <t>ア</t>
    </rPh>
    <rPh sb="45" eb="46">
      <t>サイ</t>
    </rPh>
    <rPh sb="53" eb="55">
      <t>タイカイ</t>
    </rPh>
    <rPh sb="56" eb="58">
      <t>チョッキン</t>
    </rPh>
    <rPh sb="59" eb="62">
      <t>ケンタイカイ</t>
    </rPh>
    <rPh sb="68" eb="70">
      <t>ヨセン</t>
    </rPh>
    <rPh sb="71" eb="74">
      <t>ケンシンジン</t>
    </rPh>
    <rPh sb="74" eb="75">
      <t>トウ</t>
    </rPh>
    <rPh sb="76" eb="78">
      <t>ケッカ</t>
    </rPh>
    <rPh sb="79" eb="81">
      <t>コウリョ</t>
    </rPh>
    <rPh sb="88" eb="90">
      <t>カサン</t>
    </rPh>
    <rPh sb="94" eb="96">
      <t>ショウサイ</t>
    </rPh>
    <rPh sb="98" eb="101">
      <t>センモンブ</t>
    </rPh>
    <rPh sb="101" eb="103">
      <t>ヨウコウ</t>
    </rPh>
    <rPh sb="104" eb="106">
      <t>カクニン</t>
    </rPh>
    <phoneticPr fontId="3"/>
  </si>
  <si>
    <t>HJS大会の加算ポイントの入力は不要（組み合わせ委員会で入力）。</t>
    <rPh sb="3" eb="5">
      <t>タイカイ</t>
    </rPh>
    <rPh sb="6" eb="8">
      <t>カサン</t>
    </rPh>
    <rPh sb="13" eb="15">
      <t>ニュウリョク</t>
    </rPh>
    <rPh sb="16" eb="18">
      <t>フヨウ</t>
    </rPh>
    <rPh sb="19" eb="20">
      <t>ク</t>
    </rPh>
    <rPh sb="21" eb="22">
      <t>ア</t>
    </rPh>
    <rPh sb="24" eb="27">
      <t>イインカイ</t>
    </rPh>
    <rPh sb="28" eb="30">
      <t>ニュウリョク</t>
    </rPh>
    <phoneticPr fontId="3"/>
  </si>
  <si>
    <t>記載責任者を入力。印刷後に印を押すこと。</t>
    <rPh sb="0" eb="2">
      <t>キサイ</t>
    </rPh>
    <rPh sb="2" eb="5">
      <t>セキニンシャ</t>
    </rPh>
    <rPh sb="6" eb="8">
      <t>ニュウリョク</t>
    </rPh>
    <phoneticPr fontId="3"/>
  </si>
  <si>
    <t>引率責任者を入力。印刷後に印を押すこと。</t>
    <rPh sb="6" eb="8">
      <t>ニュウリョク</t>
    </rPh>
    <phoneticPr fontId="3"/>
  </si>
  <si>
    <t>◎団体戦学校情報等の入力（個人戦の情報のコピー可）</t>
    <rPh sb="1" eb="4">
      <t>ダンタイセン</t>
    </rPh>
    <rPh sb="4" eb="6">
      <t>ガッコウ</t>
    </rPh>
    <rPh sb="6" eb="8">
      <t>ジョウホウ</t>
    </rPh>
    <rPh sb="8" eb="9">
      <t>トウ</t>
    </rPh>
    <rPh sb="10" eb="12">
      <t>ニュウリョク</t>
    </rPh>
    <rPh sb="13" eb="16">
      <t>コジンセン</t>
    </rPh>
    <rPh sb="17" eb="19">
      <t>ジョウホウ</t>
    </rPh>
    <rPh sb="23" eb="24">
      <t>カ</t>
    </rPh>
    <phoneticPr fontId="3"/>
  </si>
  <si>
    <t>合同チーム学校名</t>
    <rPh sb="0" eb="2">
      <t>ゴウドウ</t>
    </rPh>
    <rPh sb="5" eb="8">
      <t>ガッコウメイ</t>
    </rPh>
    <phoneticPr fontId="3"/>
  </si>
  <si>
    <t>学校情報は個人戦の学校情報のコピー可です。</t>
    <rPh sb="0" eb="2">
      <t>ガッコウ</t>
    </rPh>
    <rPh sb="2" eb="4">
      <t>ジョウホウ</t>
    </rPh>
    <rPh sb="5" eb="8">
      <t>コジンセン</t>
    </rPh>
    <rPh sb="9" eb="11">
      <t>ガッコウ</t>
    </rPh>
    <rPh sb="11" eb="13">
      <t>ジョウホウ</t>
    </rPh>
    <rPh sb="17" eb="18">
      <t>カ</t>
    </rPh>
    <phoneticPr fontId="3"/>
  </si>
  <si>
    <t>⑫</t>
    <phoneticPr fontId="3"/>
  </si>
  <si>
    <t>春季地区大会</t>
    <rPh sb="0" eb="2">
      <t>シュンキ</t>
    </rPh>
    <rPh sb="2" eb="4">
      <t>チク</t>
    </rPh>
    <rPh sb="4" eb="6">
      <t>タイカイ</t>
    </rPh>
    <phoneticPr fontId="3"/>
  </si>
  <si>
    <t>県総合体育大会ソフトテニス競技</t>
    <rPh sb="0" eb="1">
      <t>ケン</t>
    </rPh>
    <rPh sb="1" eb="3">
      <t>ソウゴウ</t>
    </rPh>
    <rPh sb="3" eb="5">
      <t>タイイク</t>
    </rPh>
    <rPh sb="5" eb="7">
      <t>タイカイ</t>
    </rPh>
    <rPh sb="13" eb="15">
      <t>キョウギ</t>
    </rPh>
    <phoneticPr fontId="3"/>
  </si>
  <si>
    <t>ハイクールジャパンカップ県代表選考会</t>
    <rPh sb="12" eb="13">
      <t>ケン</t>
    </rPh>
    <rPh sb="13" eb="15">
      <t>ダイヒョウ</t>
    </rPh>
    <rPh sb="15" eb="18">
      <t>センコウカイ</t>
    </rPh>
    <phoneticPr fontId="3"/>
  </si>
  <si>
    <t>秋季地区大会</t>
    <rPh sb="0" eb="2">
      <t>シュウキ</t>
    </rPh>
    <rPh sb="2" eb="4">
      <t>チク</t>
    </rPh>
    <rPh sb="4" eb="6">
      <t>タイカイ</t>
    </rPh>
    <phoneticPr fontId="3"/>
  </si>
  <si>
    <t>県新人選抜大会</t>
    <rPh sb="0" eb="1">
      <t>ケン</t>
    </rPh>
    <rPh sb="1" eb="3">
      <t>シンジン</t>
    </rPh>
    <rPh sb="3" eb="5">
      <t>センバツ</t>
    </rPh>
    <rPh sb="5" eb="7">
      <t>タイカイ</t>
    </rPh>
    <phoneticPr fontId="3"/>
  </si>
  <si>
    <t>県選抜インドア大会</t>
    <rPh sb="0" eb="1">
      <t>ケン</t>
    </rPh>
    <rPh sb="1" eb="3">
      <t>センバツ</t>
    </rPh>
    <rPh sb="7" eb="9">
      <t>タイカイ</t>
    </rPh>
    <phoneticPr fontId="3"/>
  </si>
  <si>
    <t>個人戦大会名</t>
    <rPh sb="0" eb="3">
      <t>コジンセン</t>
    </rPh>
    <rPh sb="3" eb="6">
      <t>タイカイメイ</t>
    </rPh>
    <phoneticPr fontId="3"/>
  </si>
  <si>
    <t>団体戦大会名</t>
    <rPh sb="0" eb="3">
      <t>ダンタイセン</t>
    </rPh>
    <rPh sb="3" eb="6">
      <t>タイカイメイ</t>
    </rPh>
    <phoneticPr fontId="3"/>
  </si>
  <si>
    <t>高校選抜県予選会</t>
    <rPh sb="0" eb="2">
      <t>コウコウ</t>
    </rPh>
    <rPh sb="2" eb="4">
      <t>センバツ</t>
    </rPh>
    <rPh sb="4" eb="5">
      <t>ケン</t>
    </rPh>
    <rPh sb="5" eb="8">
      <t>ヨセンカイ</t>
    </rPh>
    <phoneticPr fontId="3"/>
  </si>
  <si>
    <t>HJS</t>
    <phoneticPr fontId="3"/>
  </si>
  <si>
    <t>県総体</t>
    <rPh sb="0" eb="3">
      <t>ケンソウタイ</t>
    </rPh>
    <phoneticPr fontId="3"/>
  </si>
  <si>
    <t>秋地区</t>
    <rPh sb="0" eb="1">
      <t>アキ</t>
    </rPh>
    <rPh sb="1" eb="3">
      <t>チク</t>
    </rPh>
    <phoneticPr fontId="3"/>
  </si>
  <si>
    <t>県新人</t>
    <rPh sb="0" eb="1">
      <t>ケン</t>
    </rPh>
    <rPh sb="1" eb="3">
      <t>シンジン</t>
    </rPh>
    <phoneticPr fontId="3"/>
  </si>
  <si>
    <t>ﾍﾞｽﾄ8(5,6位)</t>
    <rPh sb="9" eb="10">
      <t>イ</t>
    </rPh>
    <phoneticPr fontId="3"/>
  </si>
  <si>
    <t>ﾍﾞｽﾄ8(7,8位)</t>
    <rPh sb="9" eb="10">
      <t>イ</t>
    </rPh>
    <phoneticPr fontId="3"/>
  </si>
  <si>
    <t>ﾍﾞｽﾄ16</t>
    <phoneticPr fontId="3"/>
  </si>
  <si>
    <t>HJS</t>
  </si>
  <si>
    <t>ﾍﾞｽﾄ16</t>
  </si>
  <si>
    <t>⑭</t>
    <phoneticPr fontId="3"/>
  </si>
  <si>
    <t>県ｲﾝﾄﾞｱ</t>
    <rPh sb="0" eb="1">
      <t>ケン</t>
    </rPh>
    <phoneticPr fontId="3"/>
  </si>
  <si>
    <t>ポイント対象大会</t>
    <rPh sb="4" eb="6">
      <t>タイショウ</t>
    </rPh>
    <rPh sb="6" eb="8">
      <t>タイカイ</t>
    </rPh>
    <phoneticPr fontId="3"/>
  </si>
  <si>
    <t>ﾍﾞｽﾄ8</t>
    <phoneticPr fontId="3"/>
  </si>
  <si>
    <t>ﾍﾞｽﾄ4</t>
    <phoneticPr fontId="3"/>
  </si>
  <si>
    <t>２位</t>
    <rPh sb="1" eb="2">
      <t>イ</t>
    </rPh>
    <phoneticPr fontId="3"/>
  </si>
  <si>
    <t>優勝</t>
    <rPh sb="0" eb="2">
      <t>ユウショウ</t>
    </rPh>
    <phoneticPr fontId="3"/>
  </si>
  <si>
    <t>ﾍﾞｽﾄ24*</t>
    <phoneticPr fontId="3"/>
  </si>
  <si>
    <t>ﾍﾞｽﾄ20*</t>
    <phoneticPr fontId="3"/>
  </si>
  <si>
    <t>ﾍﾞｽﾄ16*</t>
    <phoneticPr fontId="3"/>
  </si>
  <si>
    <t>ﾍﾞｽﾄ32</t>
  </si>
  <si>
    <t>P</t>
    <phoneticPr fontId="3"/>
  </si>
  <si>
    <t>合計</t>
    <rPh sb="0" eb="2">
      <t>ゴウケイ</t>
    </rPh>
    <phoneticPr fontId="3"/>
  </si>
  <si>
    <t>℡</t>
    <phoneticPr fontId="3"/>
  </si>
  <si>
    <t>㊞</t>
    <phoneticPr fontId="3"/>
  </si>
  <si>
    <t>㊞</t>
    <phoneticPr fontId="3"/>
  </si>
  <si>
    <t>．</t>
    <phoneticPr fontId="3"/>
  </si>
  <si>
    <t>．</t>
    <phoneticPr fontId="3"/>
  </si>
  <si>
    <t>．</t>
  </si>
  <si>
    <t>大会a</t>
    <rPh sb="0" eb="2">
      <t>タイカイ</t>
    </rPh>
    <phoneticPr fontId="3"/>
  </si>
  <si>
    <t>大会b</t>
  </si>
  <si>
    <t>大会b</t>
    <phoneticPr fontId="3"/>
  </si>
  <si>
    <t>大会c</t>
  </si>
  <si>
    <t>大会c</t>
    <phoneticPr fontId="3"/>
  </si>
  <si>
    <t>大会d</t>
  </si>
  <si>
    <t>大会d</t>
    <phoneticPr fontId="3"/>
  </si>
  <si>
    <t>合計</t>
    <rPh sb="0" eb="2">
      <t>ゴウケイ</t>
    </rPh>
    <phoneticPr fontId="3"/>
  </si>
  <si>
    <t>⑬</t>
  </si>
  <si>
    <t>⑬</t>
    <phoneticPr fontId="3"/>
  </si>
  <si>
    <t>⑭</t>
    <phoneticPr fontId="3"/>
  </si>
  <si>
    <t>⑮</t>
    <phoneticPr fontId="3"/>
  </si>
  <si>
    <t>No</t>
    <phoneticPr fontId="3"/>
  </si>
  <si>
    <t>個人戦大会略称名</t>
    <rPh sb="0" eb="3">
      <t>コジンセン</t>
    </rPh>
    <rPh sb="3" eb="5">
      <t>タイカイ</t>
    </rPh>
    <rPh sb="5" eb="7">
      <t>リャクショウ</t>
    </rPh>
    <rPh sb="7" eb="8">
      <t>メイ</t>
    </rPh>
    <phoneticPr fontId="3"/>
  </si>
  <si>
    <t>団体戦大会略称名</t>
    <rPh sb="0" eb="3">
      <t>ダンタイセン</t>
    </rPh>
    <rPh sb="3" eb="5">
      <t>タイカイ</t>
    </rPh>
    <rPh sb="5" eb="7">
      <t>リャクショウ</t>
    </rPh>
    <rPh sb="7" eb="8">
      <t>メイ</t>
    </rPh>
    <phoneticPr fontId="3"/>
  </si>
  <si>
    <t>高校選抜地区予選会</t>
    <rPh sb="0" eb="2">
      <t>コウコウ</t>
    </rPh>
    <rPh sb="2" eb="4">
      <t>センバツ</t>
    </rPh>
    <rPh sb="4" eb="6">
      <t>チク</t>
    </rPh>
    <rPh sb="6" eb="9">
      <t>ヨセンカイ</t>
    </rPh>
    <phoneticPr fontId="3"/>
  </si>
  <si>
    <t>大会No、大会名は　1HJS、2春地区、3県総体、4秋地区、5県新人、6県ｲﾝﾄﾞｱ</t>
    <rPh sb="0" eb="2">
      <t>タイカイ</t>
    </rPh>
    <rPh sb="5" eb="8">
      <t>タイカイメイ</t>
    </rPh>
    <phoneticPr fontId="3"/>
  </si>
  <si>
    <t>◎ﾎﾟｲﾝﾄ対象大会の入力</t>
    <rPh sb="6" eb="10">
      <t>タイショウタイカイ</t>
    </rPh>
    <rPh sb="11" eb="13">
      <t>ニュウリョク</t>
    </rPh>
    <phoneticPr fontId="3"/>
  </si>
  <si>
    <t>１　個人戦の申し込み（９ペア以上の場合は、「個人印刷２」も使用して下さい）</t>
    <rPh sb="2" eb="5">
      <t>コジンセン</t>
    </rPh>
    <rPh sb="6" eb="7">
      <t>モウ</t>
    </rPh>
    <rPh sb="8" eb="9">
      <t>コ</t>
    </rPh>
    <rPh sb="14" eb="16">
      <t>イジョウ</t>
    </rPh>
    <phoneticPr fontId="3"/>
  </si>
  <si>
    <t>地区選抜</t>
    <rPh sb="2" eb="4">
      <t>センバツ</t>
    </rPh>
    <phoneticPr fontId="3"/>
  </si>
  <si>
    <t>県選抜</t>
    <rPh sb="0" eb="1">
      <t>ケン</t>
    </rPh>
    <rPh sb="1" eb="3">
      <t>センバツ</t>
    </rPh>
    <phoneticPr fontId="3"/>
  </si>
  <si>
    <t>⑫</t>
    <phoneticPr fontId="3"/>
  </si>
  <si>
    <t>⑯</t>
    <phoneticPr fontId="3"/>
  </si>
  <si>
    <t>個人選P</t>
    <rPh sb="0" eb="3">
      <t>コジンセン</t>
    </rPh>
    <phoneticPr fontId="3"/>
  </si>
  <si>
    <t>団体戦P</t>
    <rPh sb="0" eb="3">
      <t>ダンタイセン</t>
    </rPh>
    <phoneticPr fontId="3"/>
  </si>
  <si>
    <t>地区選抜</t>
    <rPh sb="0" eb="2">
      <t>チク</t>
    </rPh>
    <rPh sb="2" eb="4">
      <t>センバツ</t>
    </rPh>
    <phoneticPr fontId="3"/>
  </si>
  <si>
    <t>県選抜</t>
    <rPh sb="0" eb="1">
      <t>ケン</t>
    </rPh>
    <rPh sb="1" eb="3">
      <t>センバツ</t>
    </rPh>
    <phoneticPr fontId="3"/>
  </si>
  <si>
    <t>P</t>
    <phoneticPr fontId="3"/>
  </si>
  <si>
    <t>成績</t>
    <rPh sb="0" eb="2">
      <t>セイセキ</t>
    </rPh>
    <phoneticPr fontId="3"/>
  </si>
  <si>
    <t>大会名（略称）</t>
    <rPh sb="0" eb="2">
      <t>タイカイ</t>
    </rPh>
    <rPh sb="2" eb="3">
      <t>ナ</t>
    </rPh>
    <rPh sb="4" eb="6">
      <t>リャクショウ</t>
    </rPh>
    <phoneticPr fontId="3"/>
  </si>
  <si>
    <t>（当 ・ 外）</t>
    <rPh sb="1" eb="2">
      <t>トウ</t>
    </rPh>
    <rPh sb="5" eb="6">
      <t>ガイ</t>
    </rPh>
    <phoneticPr fontId="3"/>
  </si>
  <si>
    <t>個人指導者</t>
    <rPh sb="0" eb="2">
      <t>コジン</t>
    </rPh>
    <rPh sb="2" eb="5">
      <t>シドウシャ</t>
    </rPh>
    <phoneticPr fontId="3"/>
  </si>
  <si>
    <t>sikake</t>
    <phoneticPr fontId="3"/>
  </si>
  <si>
    <t>⑭</t>
    <phoneticPr fontId="3"/>
  </si>
  <si>
    <r>
      <rPr>
        <b/>
        <i/>
        <sz val="11"/>
        <color theme="3" tint="-0.499984740745262"/>
        <rFont val="ＭＳ Ｐゴシック"/>
        <family val="3"/>
        <charset val="128"/>
      </rPr>
      <t>プルダウンリスト</t>
    </r>
    <r>
      <rPr>
        <sz val="11"/>
        <color rgb="FFFF0000"/>
        <rFont val="ＭＳ Ｐゴシック"/>
        <family val="3"/>
        <charset val="128"/>
      </rPr>
      <t>で地区名選択</t>
    </r>
    <rPh sb="9" eb="12">
      <t>チクメイ</t>
    </rPh>
    <rPh sb="12" eb="14">
      <t>センタク</t>
    </rPh>
    <phoneticPr fontId="3"/>
  </si>
  <si>
    <r>
      <rPr>
        <b/>
        <i/>
        <sz val="11"/>
        <color theme="3" tint="-0.499984740745262"/>
        <rFont val="ＭＳ Ｐゴシック"/>
        <family val="3"/>
        <charset val="128"/>
      </rPr>
      <t>プルダウンリスト</t>
    </r>
    <r>
      <rPr>
        <sz val="11"/>
        <color rgb="FFFF0000"/>
        <rFont val="ＭＳ Ｐゴシック"/>
        <family val="3"/>
        <charset val="128"/>
      </rPr>
      <t>で男女選択</t>
    </r>
    <rPh sb="9" eb="11">
      <t>ダンジョ</t>
    </rPh>
    <rPh sb="11" eb="13">
      <t>センタク</t>
    </rPh>
    <phoneticPr fontId="3"/>
  </si>
  <si>
    <r>
      <t>大会要項に記載されているポイント対象となる大会名を</t>
    </r>
    <r>
      <rPr>
        <b/>
        <i/>
        <sz val="11"/>
        <color theme="3" tint="-0.499984740745262"/>
        <rFont val="ＭＳ Ｐゴシック"/>
        <family val="3"/>
        <charset val="128"/>
      </rPr>
      <t>プルダウンリスト</t>
    </r>
    <r>
      <rPr>
        <sz val="11"/>
        <color rgb="FFFF0000"/>
        <rFont val="ＭＳ Ｐゴシック"/>
        <family val="3"/>
        <charset val="128"/>
      </rPr>
      <t>で選択</t>
    </r>
    <rPh sb="0" eb="2">
      <t>タイカイ</t>
    </rPh>
    <rPh sb="2" eb="4">
      <t>ヨウコウ</t>
    </rPh>
    <rPh sb="5" eb="7">
      <t>キサイ</t>
    </rPh>
    <rPh sb="16" eb="18">
      <t>タイショウ</t>
    </rPh>
    <rPh sb="21" eb="23">
      <t>タイカイ</t>
    </rPh>
    <rPh sb="23" eb="24">
      <t>ナ</t>
    </rPh>
    <rPh sb="34" eb="36">
      <t>センタク</t>
    </rPh>
    <phoneticPr fontId="3"/>
  </si>
  <si>
    <r>
      <t>区分に「当」「外」を</t>
    </r>
    <r>
      <rPr>
        <b/>
        <i/>
        <sz val="11"/>
        <color theme="3" tint="-0.499984740745262"/>
        <rFont val="ＭＳ Ｐゴシック"/>
        <family val="3"/>
        <charset val="128"/>
      </rPr>
      <t>プルダウンリスト</t>
    </r>
    <r>
      <rPr>
        <sz val="11"/>
        <color rgb="FFFF0000"/>
        <rFont val="ＭＳ Ｐゴシック"/>
        <family val="3"/>
        <charset val="128"/>
      </rPr>
      <t>で選択</t>
    </r>
    <rPh sb="0" eb="2">
      <t>クブン</t>
    </rPh>
    <rPh sb="4" eb="5">
      <t>トウ</t>
    </rPh>
    <rPh sb="7" eb="8">
      <t>ガイ</t>
    </rPh>
    <phoneticPr fontId="3"/>
  </si>
  <si>
    <r>
      <t>１　会員登録が済んでいない場合は申請中（</t>
    </r>
    <r>
      <rPr>
        <b/>
        <i/>
        <sz val="11"/>
        <color theme="3" tint="-0.499984740745262"/>
        <rFont val="ＭＳ Ｐゴシック"/>
        <family val="3"/>
        <charset val="128"/>
      </rPr>
      <t>プルダウンリスト</t>
    </r>
    <r>
      <rPr>
        <sz val="11"/>
        <color rgb="FFFF0000"/>
        <rFont val="ＭＳ Ｐゴシック"/>
        <family val="3"/>
        <charset val="128"/>
      </rPr>
      <t>で選択）とする。</t>
    </r>
    <rPh sb="2" eb="4">
      <t>カイイン</t>
    </rPh>
    <rPh sb="4" eb="6">
      <t>トウロク</t>
    </rPh>
    <rPh sb="7" eb="8">
      <t>ス</t>
    </rPh>
    <rPh sb="13" eb="15">
      <t>バアイ</t>
    </rPh>
    <rPh sb="16" eb="19">
      <t>シンセイチュウ</t>
    </rPh>
    <phoneticPr fontId="3"/>
  </si>
  <si>
    <r>
      <t>２　ポイントの春季地区大会にいて、ベスト16等の場合は有(16)、有(20)  （</t>
    </r>
    <r>
      <rPr>
        <b/>
        <i/>
        <sz val="11"/>
        <color theme="3" tint="-0.499984740745262"/>
        <rFont val="ＭＳ Ｐゴシック"/>
        <family val="3"/>
        <charset val="128"/>
      </rPr>
      <t>プルダウンリスト</t>
    </r>
    <r>
      <rPr>
        <sz val="11"/>
        <color rgb="FFFF0000"/>
        <rFont val="ＭＳ Ｐゴシック"/>
        <family val="3"/>
        <charset val="128"/>
      </rPr>
      <t>で選択）とする。</t>
    </r>
    <rPh sb="7" eb="9">
      <t>シュンキ</t>
    </rPh>
    <rPh sb="9" eb="11">
      <t>チク</t>
    </rPh>
    <rPh sb="11" eb="13">
      <t>タイカイ</t>
    </rPh>
    <rPh sb="22" eb="23">
      <t>ナド</t>
    </rPh>
    <rPh sb="24" eb="26">
      <t>バアイ</t>
    </rPh>
    <rPh sb="27" eb="28">
      <t>ユウ</t>
    </rPh>
    <rPh sb="33" eb="34">
      <t>ユウ</t>
    </rPh>
    <phoneticPr fontId="3"/>
  </si>
  <si>
    <t>団体監督</t>
    <rPh sb="0" eb="2">
      <t>ダンタイ</t>
    </rPh>
    <rPh sb="2" eb="4">
      <t>カントク</t>
    </rPh>
    <phoneticPr fontId="3"/>
  </si>
  <si>
    <r>
      <rPr>
        <b/>
        <i/>
        <sz val="11"/>
        <color theme="3" tint="-0.499984740745262"/>
        <rFont val="ＭＳ Ｐゴシック"/>
        <family val="3"/>
        <charset val="128"/>
      </rPr>
      <t>プルダウンリスト</t>
    </r>
    <r>
      <rPr>
        <sz val="11"/>
        <color rgb="FFFF0000"/>
        <rFont val="ＭＳ Ｐゴシック"/>
        <family val="3"/>
        <charset val="128"/>
      </rPr>
      <t>で大会名選択</t>
    </r>
    <rPh sb="9" eb="11">
      <t>タイカイ</t>
    </rPh>
    <rPh sb="11" eb="12">
      <t>メイ</t>
    </rPh>
    <rPh sb="12" eb="14">
      <t>センタク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</si>
  <si>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</si>
  <si>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</si>
  <si>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</si>
  <si>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</si>
  <si>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</si>
  <si>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</si>
  <si>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</si>
  <si>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</si>
  <si>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</si>
  <si>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</si>
  <si>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</si>
  <si>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</si>
  <si>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r>
      <rPr>
        <b/>
        <i/>
        <sz val="11"/>
        <color theme="3" tint="-0.499984740745262"/>
        <rFont val="ＭＳ Ｐゴシック"/>
        <family val="3"/>
        <charset val="128"/>
      </rPr>
      <t>プルダウンリス</t>
    </r>
    <r>
      <rPr>
        <b/>
        <i/>
        <sz val="11"/>
        <color rgb="FFFF0000"/>
        <rFont val="ＭＳ Ｐゴシック"/>
        <family val="3"/>
        <charset val="128"/>
      </rPr>
      <t>ト</t>
    </r>
    <r>
      <rPr>
        <sz val="11"/>
        <color rgb="FFFF0000"/>
        <rFont val="ＭＳ Ｐゴシック"/>
        <family val="3"/>
        <charset val="128"/>
      </rPr>
      <t>で大会名選択</t>
    </r>
    <rPh sb="9" eb="11">
      <t>タイカイ</t>
    </rPh>
    <rPh sb="11" eb="12">
      <t>メイ</t>
    </rPh>
    <rPh sb="12" eb="14">
      <t>センタク</t>
    </rPh>
    <phoneticPr fontId="3"/>
  </si>
  <si>
    <r>
      <t>会員登録が済んでいない場合は申請中（</t>
    </r>
    <r>
      <rPr>
        <b/>
        <i/>
        <sz val="11"/>
        <color theme="3" tint="-0.499984740745262"/>
        <rFont val="ＭＳ Ｐゴシック"/>
        <family val="3"/>
        <charset val="128"/>
      </rPr>
      <t>プルダウンリスト</t>
    </r>
    <r>
      <rPr>
        <sz val="11"/>
        <color rgb="FFFF0000"/>
        <rFont val="ＭＳ Ｐゴシック"/>
        <family val="3"/>
        <charset val="128"/>
      </rPr>
      <t>で選択）とする。</t>
    </r>
    <rPh sb="0" eb="2">
      <t>カイイン</t>
    </rPh>
    <rPh sb="2" eb="4">
      <t>トウロク</t>
    </rPh>
    <rPh sb="5" eb="6">
      <t>ス</t>
    </rPh>
    <rPh sb="11" eb="13">
      <t>バアイ</t>
    </rPh>
    <rPh sb="14" eb="17">
      <t>シンセイチュウ</t>
    </rPh>
    <phoneticPr fontId="3"/>
  </si>
  <si>
    <t>２　団体戦の申し込み</t>
    <rPh sb="2" eb="5">
      <t>ダンタイセン</t>
    </rPh>
    <rPh sb="6" eb="7">
      <t>モウ</t>
    </rPh>
    <rPh sb="8" eb="9">
      <t>コ</t>
    </rPh>
    <phoneticPr fontId="3"/>
  </si>
  <si>
    <t>地区</t>
    <rPh sb="0" eb="2">
      <t>チク</t>
    </rPh>
    <phoneticPr fontId="3"/>
  </si>
  <si>
    <t>合計</t>
    <rPh sb="0" eb="2">
      <t>ゴウケイ</t>
    </rPh>
    <phoneticPr fontId="3"/>
  </si>
  <si>
    <t>No</t>
    <phoneticPr fontId="3"/>
  </si>
  <si>
    <t>個人AID</t>
    <rPh sb="0" eb="2">
      <t>コジン</t>
    </rPh>
    <phoneticPr fontId="3"/>
  </si>
  <si>
    <t>個人BID</t>
    <rPh sb="0" eb="2">
      <t>コジン</t>
    </rPh>
    <phoneticPr fontId="3"/>
  </si>
  <si>
    <t>ﾍﾟｱ数</t>
    <rPh sb="3" eb="4">
      <t>スウ</t>
    </rPh>
    <phoneticPr fontId="3"/>
  </si>
  <si>
    <t>大会申し込みソフト</t>
    <rPh sb="0" eb="2">
      <t>タイカイ</t>
    </rPh>
    <rPh sb="2" eb="3">
      <t>モウ</t>
    </rPh>
    <rPh sb="4" eb="5">
      <t>コ</t>
    </rPh>
    <phoneticPr fontId="3"/>
  </si>
  <si>
    <t>申込ペア数が８ペア以下の場合は「個人印刷１」シートを印刷します。</t>
    <rPh sb="0" eb="2">
      <t>モウシコミ</t>
    </rPh>
    <rPh sb="4" eb="5">
      <t>スウ</t>
    </rPh>
    <rPh sb="9" eb="11">
      <t>イカ</t>
    </rPh>
    <rPh sb="12" eb="14">
      <t>バアイ</t>
    </rPh>
    <rPh sb="16" eb="18">
      <t>コジン</t>
    </rPh>
    <rPh sb="18" eb="20">
      <t>インサツ</t>
    </rPh>
    <rPh sb="26" eb="28">
      <t>インサツ</t>
    </rPh>
    <phoneticPr fontId="3"/>
  </si>
  <si>
    <t>申込ペア数が９ペア以上の場合は「個人印刷１」と「個人印刷２」のシートを印刷します。</t>
    <rPh sb="0" eb="2">
      <t>モウシコミ</t>
    </rPh>
    <rPh sb="4" eb="5">
      <t>スウ</t>
    </rPh>
    <rPh sb="9" eb="11">
      <t>イジョウ</t>
    </rPh>
    <rPh sb="12" eb="14">
      <t>バアイ</t>
    </rPh>
    <rPh sb="16" eb="18">
      <t>コジン</t>
    </rPh>
    <rPh sb="18" eb="20">
      <t>インサツ</t>
    </rPh>
    <rPh sb="24" eb="26">
      <t>コジン</t>
    </rPh>
    <rPh sb="26" eb="28">
      <t>インサツ</t>
    </rPh>
    <rPh sb="35" eb="37">
      <t>インサツ</t>
    </rPh>
    <phoneticPr fontId="3"/>
  </si>
  <si>
    <t>その後、「団体印刷」シートを印刷します。</t>
    <rPh sb="2" eb="3">
      <t>ゴ</t>
    </rPh>
    <rPh sb="5" eb="7">
      <t>ダンタイ</t>
    </rPh>
    <rPh sb="7" eb="9">
      <t>インサツ</t>
    </rPh>
    <rPh sb="14" eb="16">
      <t>インサツ</t>
    </rPh>
    <phoneticPr fontId="3"/>
  </si>
  <si>
    <r>
      <t>上記の入力が完成したら、</t>
    </r>
    <r>
      <rPr>
        <sz val="11"/>
        <color rgb="FFFF0000"/>
        <rFont val="ＭＳ Ｐゴシック"/>
        <family val="3"/>
        <charset val="128"/>
      </rPr>
      <t>「個人戦送付用ファイル」、「団体戦送付用ファイル」</t>
    </r>
    <r>
      <rPr>
        <sz val="11"/>
        <rFont val="ＭＳ Ｐゴシック"/>
        <family val="3"/>
        <charset val="128"/>
      </rPr>
      <t>を主管校に送信してください。</t>
    </r>
    <rPh sb="0" eb="2">
      <t>ジョウキ</t>
    </rPh>
    <rPh sb="3" eb="5">
      <t>ニュウリョク</t>
    </rPh>
    <rPh sb="6" eb="8">
      <t>カンセイ</t>
    </rPh>
    <rPh sb="26" eb="28">
      <t>ダンタイ</t>
    </rPh>
    <rPh sb="38" eb="40">
      <t>シュカン</t>
    </rPh>
    <rPh sb="40" eb="41">
      <t>コウ</t>
    </rPh>
    <rPh sb="42" eb="44">
      <t>ソウシン</t>
    </rPh>
    <phoneticPr fontId="3"/>
  </si>
  <si>
    <t>なお、ブック名は「男個○○・大会申込」（○○は学校略称）、「男団○○・大会申込」（○○は学校略称）なと自動的に付けられます。</t>
    <rPh sb="6" eb="7">
      <t>メイ</t>
    </rPh>
    <rPh sb="9" eb="10">
      <t>ダン</t>
    </rPh>
    <rPh sb="10" eb="11">
      <t>コ</t>
    </rPh>
    <rPh sb="14" eb="16">
      <t>タイカイ</t>
    </rPh>
    <rPh sb="16" eb="18">
      <t>モウシコミ</t>
    </rPh>
    <rPh sb="23" eb="25">
      <t>ガッコウ</t>
    </rPh>
    <rPh sb="25" eb="27">
      <t>リャクショウ</t>
    </rPh>
    <rPh sb="31" eb="32">
      <t>ダン</t>
    </rPh>
    <rPh sb="51" eb="54">
      <t>ジドウテキ</t>
    </rPh>
    <rPh sb="55" eb="56">
      <t>ツ</t>
    </rPh>
    <phoneticPr fontId="3"/>
  </si>
  <si>
    <t>基本データを入力することで、「個人戦申し込み用紙」、「団体戦申し込み用紙」、「主管校送付用ファイル」が作成されるソフトです。</t>
    <rPh sb="0" eb="2">
      <t>キホン</t>
    </rPh>
    <rPh sb="6" eb="8">
      <t>ニュウリョク</t>
    </rPh>
    <rPh sb="15" eb="18">
      <t>コジンセン</t>
    </rPh>
    <rPh sb="18" eb="19">
      <t>モウ</t>
    </rPh>
    <rPh sb="20" eb="21">
      <t>コ</t>
    </rPh>
    <rPh sb="22" eb="24">
      <t>ヨウシ</t>
    </rPh>
    <rPh sb="27" eb="30">
      <t>ダンタイセン</t>
    </rPh>
    <rPh sb="30" eb="31">
      <t>モウ</t>
    </rPh>
    <rPh sb="32" eb="33">
      <t>コ</t>
    </rPh>
    <rPh sb="34" eb="36">
      <t>ヨウシ</t>
    </rPh>
    <rPh sb="39" eb="41">
      <t>シュカン</t>
    </rPh>
    <rPh sb="41" eb="42">
      <t>コウ</t>
    </rPh>
    <rPh sb="42" eb="44">
      <t>ソウフ</t>
    </rPh>
    <rPh sb="44" eb="45">
      <t>ヨウ</t>
    </rPh>
    <rPh sb="51" eb="53">
      <t>サクセイ</t>
    </rPh>
    <phoneticPr fontId="3"/>
  </si>
  <si>
    <t>当外</t>
    <rPh sb="0" eb="1">
      <t>トウ</t>
    </rPh>
    <rPh sb="1" eb="2">
      <t>ガイ</t>
    </rPh>
    <phoneticPr fontId="3"/>
  </si>
  <si>
    <t>ﾍﾞﾝﾁ入り指導者①</t>
    <rPh sb="4" eb="5">
      <t>イ</t>
    </rPh>
    <rPh sb="6" eb="9">
      <t>シドウシャ</t>
    </rPh>
    <phoneticPr fontId="3"/>
  </si>
  <si>
    <t>ﾍﾞﾝﾁ入り指導者②</t>
    <rPh sb="4" eb="5">
      <t>イ</t>
    </rPh>
    <rPh sb="6" eb="9">
      <t>シドウシャ</t>
    </rPh>
    <phoneticPr fontId="3"/>
  </si>
  <si>
    <t>ﾍﾞﾝﾁ入り指導者③</t>
    <rPh sb="4" eb="5">
      <t>イ</t>
    </rPh>
    <rPh sb="6" eb="9">
      <t>シドウシャ</t>
    </rPh>
    <phoneticPr fontId="3"/>
  </si>
  <si>
    <t>ﾍﾞﾝﾁ入り指導者④</t>
    <rPh sb="4" eb="5">
      <t>イ</t>
    </rPh>
    <rPh sb="6" eb="9">
      <t>シドウシャ</t>
    </rPh>
    <phoneticPr fontId="3"/>
  </si>
  <si>
    <t>高校名</t>
    <rPh sb="0" eb="3">
      <t>コウコウメイ</t>
    </rPh>
    <phoneticPr fontId="3"/>
  </si>
  <si>
    <t>高体連No</t>
    <rPh sb="0" eb="3">
      <t>コウタイレン</t>
    </rPh>
    <phoneticPr fontId="3"/>
  </si>
  <si>
    <t>新潟中央</t>
    <rPh sb="0" eb="2">
      <t>ニイガタ</t>
    </rPh>
    <rPh sb="2" eb="4">
      <t>チュウオウ</t>
    </rPh>
    <phoneticPr fontId="3"/>
  </si>
  <si>
    <t>新潟南</t>
    <rPh sb="0" eb="2">
      <t>ニイガタ</t>
    </rPh>
    <rPh sb="2" eb="3">
      <t>ミナミ</t>
    </rPh>
    <phoneticPr fontId="3"/>
  </si>
  <si>
    <t>新潟江南</t>
    <rPh sb="0" eb="2">
      <t>ニイガタ</t>
    </rPh>
    <rPh sb="2" eb="4">
      <t>コウナン</t>
    </rPh>
    <phoneticPr fontId="3"/>
  </si>
  <si>
    <t>新潟西</t>
    <rPh sb="0" eb="2">
      <t>ニイガタ</t>
    </rPh>
    <rPh sb="2" eb="3">
      <t>ニシ</t>
    </rPh>
    <phoneticPr fontId="3"/>
  </si>
  <si>
    <t>新潟東</t>
    <rPh sb="0" eb="2">
      <t>ニイガタ</t>
    </rPh>
    <rPh sb="2" eb="3">
      <t>ヒガシ</t>
    </rPh>
    <phoneticPr fontId="3"/>
  </si>
  <si>
    <t>新潟北</t>
    <rPh sb="0" eb="2">
      <t>ニイガタ</t>
    </rPh>
    <rPh sb="2" eb="3">
      <t>キタ</t>
    </rPh>
    <phoneticPr fontId="3"/>
  </si>
  <si>
    <t>新潟工</t>
    <rPh sb="0" eb="2">
      <t>ニイガタ</t>
    </rPh>
    <rPh sb="2" eb="3">
      <t>コウ</t>
    </rPh>
    <phoneticPr fontId="3"/>
  </si>
  <si>
    <t>新潟東工</t>
    <rPh sb="0" eb="2">
      <t>ニイガタ</t>
    </rPh>
    <rPh sb="2" eb="3">
      <t>ヒガシ</t>
    </rPh>
    <rPh sb="3" eb="4">
      <t>コウ</t>
    </rPh>
    <phoneticPr fontId="3"/>
  </si>
  <si>
    <t>新潟商</t>
    <rPh sb="0" eb="2">
      <t>ニイガタ</t>
    </rPh>
    <rPh sb="2" eb="3">
      <t>ショウ</t>
    </rPh>
    <phoneticPr fontId="3"/>
  </si>
  <si>
    <t>新潟向陽</t>
    <rPh sb="0" eb="2">
      <t>ニイガタ</t>
    </rPh>
    <rPh sb="2" eb="4">
      <t>コウヨウ</t>
    </rPh>
    <phoneticPr fontId="3"/>
  </si>
  <si>
    <t>白根</t>
    <rPh sb="0" eb="2">
      <t>シロネ</t>
    </rPh>
    <phoneticPr fontId="3"/>
  </si>
  <si>
    <t>巻総合</t>
    <rPh sb="0" eb="1">
      <t>マキ</t>
    </rPh>
    <rPh sb="1" eb="3">
      <t>ソウゴウ</t>
    </rPh>
    <phoneticPr fontId="3"/>
  </si>
  <si>
    <t>西川竹園</t>
    <rPh sb="0" eb="2">
      <t>ニシカワ</t>
    </rPh>
    <rPh sb="2" eb="3">
      <t>タケ</t>
    </rPh>
    <rPh sb="3" eb="4">
      <t>ソノ</t>
    </rPh>
    <phoneticPr fontId="3"/>
  </si>
  <si>
    <t>吉田</t>
    <rPh sb="0" eb="2">
      <t>ヨシダ</t>
    </rPh>
    <phoneticPr fontId="3"/>
  </si>
  <si>
    <t>分水</t>
    <rPh sb="0" eb="2">
      <t>ブンスイ</t>
    </rPh>
    <phoneticPr fontId="3"/>
  </si>
  <si>
    <t>万代</t>
    <rPh sb="0" eb="2">
      <t>バンダイ</t>
    </rPh>
    <phoneticPr fontId="3"/>
  </si>
  <si>
    <t>高志</t>
    <rPh sb="0" eb="1">
      <t>コウ</t>
    </rPh>
    <rPh sb="1" eb="2">
      <t>シ</t>
    </rPh>
    <phoneticPr fontId="3"/>
  </si>
  <si>
    <t>高志中等</t>
    <rPh sb="0" eb="2">
      <t>コウシ</t>
    </rPh>
    <rPh sb="2" eb="4">
      <t>チュウトウ</t>
    </rPh>
    <phoneticPr fontId="3"/>
  </si>
  <si>
    <t>新潟明訓</t>
    <rPh sb="0" eb="2">
      <t>ニイガタ</t>
    </rPh>
    <rPh sb="2" eb="3">
      <t>メイ</t>
    </rPh>
    <rPh sb="3" eb="4">
      <t>クン</t>
    </rPh>
    <phoneticPr fontId="3"/>
  </si>
  <si>
    <t>北越</t>
    <rPh sb="0" eb="2">
      <t>ホクエツ</t>
    </rPh>
    <phoneticPr fontId="3"/>
  </si>
  <si>
    <t>新潟青陵</t>
    <rPh sb="0" eb="2">
      <t>ニイガタ</t>
    </rPh>
    <rPh sb="2" eb="3">
      <t>セイ</t>
    </rPh>
    <rPh sb="3" eb="4">
      <t>リョウ</t>
    </rPh>
    <phoneticPr fontId="3"/>
  </si>
  <si>
    <t>新潟清心女</t>
    <rPh sb="0" eb="2">
      <t>ニイガタ</t>
    </rPh>
    <rPh sb="2" eb="3">
      <t>セイ</t>
    </rPh>
    <rPh sb="3" eb="4">
      <t>シン</t>
    </rPh>
    <rPh sb="4" eb="5">
      <t>ジョ</t>
    </rPh>
    <phoneticPr fontId="3"/>
  </si>
  <si>
    <t>敬和学園</t>
    <rPh sb="0" eb="2">
      <t>ケイワ</t>
    </rPh>
    <rPh sb="2" eb="4">
      <t>ガクエン</t>
    </rPh>
    <phoneticPr fontId="3"/>
  </si>
  <si>
    <t>新潟第一</t>
    <rPh sb="0" eb="2">
      <t>ニイガタ</t>
    </rPh>
    <rPh sb="2" eb="4">
      <t>ダイイチ</t>
    </rPh>
    <phoneticPr fontId="3"/>
  </si>
  <si>
    <t>東京学館新潟</t>
    <rPh sb="0" eb="2">
      <t>トウキョウ</t>
    </rPh>
    <rPh sb="2" eb="3">
      <t>ガク</t>
    </rPh>
    <rPh sb="3" eb="4">
      <t>カン</t>
    </rPh>
    <rPh sb="4" eb="6">
      <t>ニイガタ</t>
    </rPh>
    <phoneticPr fontId="3"/>
  </si>
  <si>
    <t>日本文理</t>
    <rPh sb="0" eb="2">
      <t>ニホン</t>
    </rPh>
    <rPh sb="2" eb="4">
      <t>ブンリ</t>
    </rPh>
    <phoneticPr fontId="3"/>
  </si>
  <si>
    <t>燕中等</t>
    <rPh sb="0" eb="1">
      <t>ツバメ</t>
    </rPh>
    <rPh sb="1" eb="3">
      <t>チュウトウ</t>
    </rPh>
    <phoneticPr fontId="3"/>
  </si>
  <si>
    <t>加茂</t>
    <rPh sb="0" eb="2">
      <t>カモ</t>
    </rPh>
    <phoneticPr fontId="3"/>
  </si>
  <si>
    <t>加茂農林</t>
    <rPh sb="0" eb="2">
      <t>カモ</t>
    </rPh>
    <rPh sb="2" eb="4">
      <t>ノウリン</t>
    </rPh>
    <phoneticPr fontId="3"/>
  </si>
  <si>
    <t>加茂暁星</t>
    <rPh sb="0" eb="2">
      <t>カモ</t>
    </rPh>
    <rPh sb="2" eb="3">
      <t>ギョウ</t>
    </rPh>
    <rPh sb="3" eb="4">
      <t>ホシ</t>
    </rPh>
    <phoneticPr fontId="3"/>
  </si>
  <si>
    <t>新発田</t>
    <rPh sb="0" eb="3">
      <t>シバタ</t>
    </rPh>
    <phoneticPr fontId="3"/>
  </si>
  <si>
    <t>西新発田</t>
    <rPh sb="0" eb="1">
      <t>ニシ</t>
    </rPh>
    <rPh sb="1" eb="4">
      <t>シバタ</t>
    </rPh>
    <phoneticPr fontId="3"/>
  </si>
  <si>
    <t>新発田南</t>
    <rPh sb="0" eb="3">
      <t>シバタ</t>
    </rPh>
    <rPh sb="3" eb="4">
      <t>ミナミ</t>
    </rPh>
    <phoneticPr fontId="3"/>
  </si>
  <si>
    <t>新発田農</t>
    <rPh sb="0" eb="3">
      <t>シバタ</t>
    </rPh>
    <rPh sb="3" eb="4">
      <t>ノウ</t>
    </rPh>
    <phoneticPr fontId="3"/>
  </si>
  <si>
    <t>新発田商</t>
    <rPh sb="0" eb="3">
      <t>シバタ</t>
    </rPh>
    <rPh sb="3" eb="4">
      <t>ショウ</t>
    </rPh>
    <phoneticPr fontId="3"/>
  </si>
  <si>
    <t>村上</t>
    <rPh sb="0" eb="2">
      <t>ムラカミ</t>
    </rPh>
    <phoneticPr fontId="3"/>
  </si>
  <si>
    <t>村上桜ヶ丘</t>
    <rPh sb="0" eb="2">
      <t>ムラカミ</t>
    </rPh>
    <rPh sb="2" eb="3">
      <t>サクラ</t>
    </rPh>
    <rPh sb="4" eb="5">
      <t>オカ</t>
    </rPh>
    <phoneticPr fontId="3"/>
  </si>
  <si>
    <t>村上中等</t>
    <rPh sb="0" eb="2">
      <t>ムラカミ</t>
    </rPh>
    <rPh sb="2" eb="4">
      <t>チュウトウ</t>
    </rPh>
    <phoneticPr fontId="3"/>
  </si>
  <si>
    <t>中条</t>
    <rPh sb="0" eb="2">
      <t>ナカジョウ</t>
    </rPh>
    <phoneticPr fontId="3"/>
  </si>
  <si>
    <t>阿賀野</t>
    <rPh sb="0" eb="2">
      <t>アガ</t>
    </rPh>
    <rPh sb="2" eb="3">
      <t>ノ</t>
    </rPh>
    <phoneticPr fontId="3"/>
  </si>
  <si>
    <t>豊栄</t>
    <rPh sb="0" eb="2">
      <t>トヨサカ</t>
    </rPh>
    <phoneticPr fontId="3"/>
  </si>
  <si>
    <t>新津</t>
    <rPh sb="0" eb="2">
      <t>ニイツ</t>
    </rPh>
    <phoneticPr fontId="3"/>
  </si>
  <si>
    <t>新津工</t>
    <rPh sb="0" eb="2">
      <t>ニイツ</t>
    </rPh>
    <rPh sb="2" eb="3">
      <t>コウ</t>
    </rPh>
    <phoneticPr fontId="3"/>
  </si>
  <si>
    <t>新津南</t>
    <rPh sb="0" eb="2">
      <t>ニイツ</t>
    </rPh>
    <rPh sb="2" eb="3">
      <t>ミナミ</t>
    </rPh>
    <phoneticPr fontId="3"/>
  </si>
  <si>
    <t>五泉</t>
    <rPh sb="0" eb="2">
      <t>ゴセン</t>
    </rPh>
    <phoneticPr fontId="3"/>
  </si>
  <si>
    <t>村松</t>
    <rPh sb="0" eb="2">
      <t>ムラマツ</t>
    </rPh>
    <phoneticPr fontId="3"/>
  </si>
  <si>
    <t>阿賀黎明</t>
    <rPh sb="0" eb="1">
      <t>ア</t>
    </rPh>
    <rPh sb="1" eb="2">
      <t>ガ</t>
    </rPh>
    <rPh sb="2" eb="4">
      <t>レイメイ</t>
    </rPh>
    <phoneticPr fontId="3"/>
  </si>
  <si>
    <t>新発田中央</t>
    <rPh sb="0" eb="3">
      <t>シバタ</t>
    </rPh>
    <rPh sb="3" eb="5">
      <t>チュウオウ</t>
    </rPh>
    <phoneticPr fontId="3"/>
  </si>
  <si>
    <t>長岡</t>
    <rPh sb="0" eb="2">
      <t>ナガオカ</t>
    </rPh>
    <phoneticPr fontId="3"/>
  </si>
  <si>
    <t>長岡大手</t>
    <rPh sb="0" eb="2">
      <t>ナガオカ</t>
    </rPh>
    <rPh sb="2" eb="4">
      <t>オオテ</t>
    </rPh>
    <phoneticPr fontId="3"/>
  </si>
  <si>
    <t>長岡向陵</t>
    <rPh sb="0" eb="2">
      <t>ナガオカ</t>
    </rPh>
    <rPh sb="2" eb="3">
      <t>コウ</t>
    </rPh>
    <rPh sb="3" eb="4">
      <t>ミササギ</t>
    </rPh>
    <phoneticPr fontId="3"/>
  </si>
  <si>
    <t>長岡農</t>
    <rPh sb="0" eb="2">
      <t>ナガオカ</t>
    </rPh>
    <rPh sb="2" eb="3">
      <t>ノウ</t>
    </rPh>
    <phoneticPr fontId="3"/>
  </si>
  <si>
    <t>長岡工</t>
    <rPh sb="0" eb="2">
      <t>ナガオカ</t>
    </rPh>
    <rPh sb="2" eb="3">
      <t>コウ</t>
    </rPh>
    <phoneticPr fontId="3"/>
  </si>
  <si>
    <t>長岡商</t>
    <rPh sb="0" eb="2">
      <t>ナガオカ</t>
    </rPh>
    <rPh sb="2" eb="3">
      <t>ショウ</t>
    </rPh>
    <phoneticPr fontId="3"/>
  </si>
  <si>
    <t>見附</t>
    <rPh sb="0" eb="2">
      <t>ミツケ</t>
    </rPh>
    <phoneticPr fontId="3"/>
  </si>
  <si>
    <t>正徳館</t>
    <rPh sb="0" eb="2">
      <t>ショウトク</t>
    </rPh>
    <rPh sb="2" eb="3">
      <t>カン</t>
    </rPh>
    <phoneticPr fontId="3"/>
  </si>
  <si>
    <t>栃尾</t>
    <rPh sb="0" eb="2">
      <t>トチオ</t>
    </rPh>
    <phoneticPr fontId="3"/>
  </si>
  <si>
    <t>三条</t>
    <rPh sb="0" eb="2">
      <t>サンジョウ</t>
    </rPh>
    <phoneticPr fontId="3"/>
  </si>
  <si>
    <t>三条東</t>
    <rPh sb="0" eb="2">
      <t>サンジョウ</t>
    </rPh>
    <rPh sb="2" eb="3">
      <t>ヒガシ</t>
    </rPh>
    <phoneticPr fontId="3"/>
  </si>
  <si>
    <t>新潟県央工</t>
    <rPh sb="0" eb="2">
      <t>ニイガタ</t>
    </rPh>
    <rPh sb="2" eb="4">
      <t>ケンオウ</t>
    </rPh>
    <rPh sb="4" eb="5">
      <t>コウ</t>
    </rPh>
    <phoneticPr fontId="3"/>
  </si>
  <si>
    <t>三条商</t>
    <rPh sb="0" eb="2">
      <t>サンジョウ</t>
    </rPh>
    <rPh sb="2" eb="3">
      <t>ショウ</t>
    </rPh>
    <phoneticPr fontId="3"/>
  </si>
  <si>
    <t>小千谷</t>
    <rPh sb="0" eb="3">
      <t>オヂヤ</t>
    </rPh>
    <phoneticPr fontId="3"/>
  </si>
  <si>
    <t>小千谷西</t>
    <rPh sb="0" eb="3">
      <t>オヂヤ</t>
    </rPh>
    <rPh sb="3" eb="4">
      <t>ニシ</t>
    </rPh>
    <phoneticPr fontId="3"/>
  </si>
  <si>
    <t>小出</t>
    <rPh sb="0" eb="2">
      <t>コイデ</t>
    </rPh>
    <phoneticPr fontId="3"/>
  </si>
  <si>
    <t>国際情報</t>
    <rPh sb="0" eb="2">
      <t>コクサイ</t>
    </rPh>
    <rPh sb="2" eb="4">
      <t>ジョウホウ</t>
    </rPh>
    <phoneticPr fontId="3"/>
  </si>
  <si>
    <t>六日町</t>
    <rPh sb="0" eb="3">
      <t>ムイカマチ</t>
    </rPh>
    <phoneticPr fontId="3"/>
  </si>
  <si>
    <t>八海</t>
    <rPh sb="0" eb="1">
      <t>ハチ</t>
    </rPh>
    <rPh sb="1" eb="2">
      <t>ウミ</t>
    </rPh>
    <phoneticPr fontId="3"/>
  </si>
  <si>
    <t>塩沢商工</t>
    <rPh sb="0" eb="2">
      <t>シオザワ</t>
    </rPh>
    <rPh sb="2" eb="4">
      <t>ショウコウ</t>
    </rPh>
    <phoneticPr fontId="3"/>
  </si>
  <si>
    <t>十日町</t>
    <rPh sb="0" eb="3">
      <t>トオカマチ</t>
    </rPh>
    <phoneticPr fontId="3"/>
  </si>
  <si>
    <t>十日町総合</t>
    <rPh sb="0" eb="3">
      <t>トオカマチ</t>
    </rPh>
    <rPh sb="3" eb="5">
      <t>ソウゴウ</t>
    </rPh>
    <phoneticPr fontId="3"/>
  </si>
  <si>
    <t>川西</t>
    <rPh sb="0" eb="2">
      <t>カワニシ</t>
    </rPh>
    <phoneticPr fontId="3"/>
  </si>
  <si>
    <t>津南中等</t>
    <rPh sb="0" eb="2">
      <t>ツナン</t>
    </rPh>
    <rPh sb="2" eb="4">
      <t>チュウトウ</t>
    </rPh>
    <phoneticPr fontId="3"/>
  </si>
  <si>
    <t>帝京長岡</t>
    <rPh sb="0" eb="2">
      <t>テイキョウ</t>
    </rPh>
    <rPh sb="2" eb="4">
      <t>ナガオカ</t>
    </rPh>
    <phoneticPr fontId="3"/>
  </si>
  <si>
    <t>長岡工専</t>
  </si>
  <si>
    <t>柏崎</t>
    <rPh sb="0" eb="2">
      <t>カシワザキ</t>
    </rPh>
    <phoneticPr fontId="3"/>
  </si>
  <si>
    <t>柏崎常盤</t>
    <rPh sb="0" eb="2">
      <t>カシワザキ</t>
    </rPh>
    <rPh sb="2" eb="4">
      <t>トキワ</t>
    </rPh>
    <phoneticPr fontId="3"/>
  </si>
  <si>
    <t>柏崎総合</t>
    <rPh sb="0" eb="2">
      <t>カシワザキ</t>
    </rPh>
    <rPh sb="2" eb="4">
      <t>ソウゴウ</t>
    </rPh>
    <phoneticPr fontId="3"/>
  </si>
  <si>
    <t>柏崎工</t>
    <rPh sb="0" eb="2">
      <t>カシワザキ</t>
    </rPh>
    <rPh sb="2" eb="3">
      <t>コウ</t>
    </rPh>
    <phoneticPr fontId="3"/>
  </si>
  <si>
    <t>柏崎翔洋中等</t>
    <rPh sb="0" eb="2">
      <t>カシワザキ</t>
    </rPh>
    <rPh sb="2" eb="4">
      <t>ショウヨウ</t>
    </rPh>
    <rPh sb="4" eb="6">
      <t>チュウトウ</t>
    </rPh>
    <phoneticPr fontId="3"/>
  </si>
  <si>
    <t>高田</t>
    <rPh sb="0" eb="2">
      <t>タカダ</t>
    </rPh>
    <phoneticPr fontId="3"/>
  </si>
  <si>
    <t>高田北城</t>
    <rPh sb="0" eb="2">
      <t>タカダ</t>
    </rPh>
    <rPh sb="2" eb="4">
      <t>ホウジョウ</t>
    </rPh>
    <phoneticPr fontId="3"/>
  </si>
  <si>
    <t>高田農</t>
    <rPh sb="0" eb="2">
      <t>タカダ</t>
    </rPh>
    <rPh sb="2" eb="3">
      <t>ノウ</t>
    </rPh>
    <phoneticPr fontId="3"/>
  </si>
  <si>
    <t>上越総合技術</t>
    <rPh sb="0" eb="2">
      <t>ジョウエツ</t>
    </rPh>
    <rPh sb="2" eb="4">
      <t>ソウゴウ</t>
    </rPh>
    <rPh sb="4" eb="6">
      <t>ギジュツ</t>
    </rPh>
    <phoneticPr fontId="3"/>
  </si>
  <si>
    <t>高田商</t>
    <rPh sb="0" eb="2">
      <t>タカダ</t>
    </rPh>
    <rPh sb="2" eb="3">
      <t>ショウ</t>
    </rPh>
    <phoneticPr fontId="3"/>
  </si>
  <si>
    <t>新井</t>
    <rPh sb="0" eb="2">
      <t>アライ</t>
    </rPh>
    <phoneticPr fontId="3"/>
  </si>
  <si>
    <t>直江津中等</t>
    <rPh sb="0" eb="3">
      <t>ナオエツ</t>
    </rPh>
    <rPh sb="3" eb="5">
      <t>チュウトウ</t>
    </rPh>
    <phoneticPr fontId="3"/>
  </si>
  <si>
    <t>有恒</t>
    <rPh sb="0" eb="2">
      <t>ユウコウ</t>
    </rPh>
    <phoneticPr fontId="3"/>
  </si>
  <si>
    <t>久比岐</t>
    <rPh sb="0" eb="3">
      <t>クビキ</t>
    </rPh>
    <phoneticPr fontId="3"/>
  </si>
  <si>
    <t>安塚</t>
    <rPh sb="0" eb="2">
      <t>ヤスヅカ</t>
    </rPh>
    <phoneticPr fontId="3"/>
  </si>
  <si>
    <t>安塚松之山</t>
    <rPh sb="0" eb="2">
      <t>ヤスヅカ</t>
    </rPh>
    <rPh sb="2" eb="5">
      <t>マツノヤマ</t>
    </rPh>
    <phoneticPr fontId="3"/>
  </si>
  <si>
    <t>91-1</t>
  </si>
  <si>
    <t>松代</t>
    <rPh sb="0" eb="2">
      <t>マツダイ</t>
    </rPh>
    <phoneticPr fontId="3"/>
  </si>
  <si>
    <t>糸魚川</t>
    <rPh sb="0" eb="3">
      <t>イトイガワ</t>
    </rPh>
    <phoneticPr fontId="3"/>
  </si>
  <si>
    <t>糸魚川白嶺</t>
    <rPh sb="0" eb="3">
      <t>イトイガワ</t>
    </rPh>
    <rPh sb="3" eb="4">
      <t>シロ</t>
    </rPh>
    <rPh sb="4" eb="5">
      <t>ミネ</t>
    </rPh>
    <phoneticPr fontId="3"/>
  </si>
  <si>
    <t>海洋</t>
    <rPh sb="0" eb="2">
      <t>カイヨウ</t>
    </rPh>
    <phoneticPr fontId="3"/>
  </si>
  <si>
    <t>関根学園</t>
    <rPh sb="0" eb="2">
      <t>セキネ</t>
    </rPh>
    <rPh sb="2" eb="4">
      <t>ガクエン</t>
    </rPh>
    <phoneticPr fontId="3"/>
  </si>
  <si>
    <t>新潟産大附</t>
    <rPh sb="0" eb="3">
      <t>ニイガタサン</t>
    </rPh>
    <rPh sb="3" eb="4">
      <t>ダイ</t>
    </rPh>
    <rPh sb="4" eb="5">
      <t>フ</t>
    </rPh>
    <phoneticPr fontId="3"/>
  </si>
  <si>
    <t>羽茂</t>
    <rPh sb="0" eb="2">
      <t>ハモチ</t>
    </rPh>
    <phoneticPr fontId="3"/>
  </si>
  <si>
    <t>両津</t>
    <rPh sb="0" eb="2">
      <t>リョウツ</t>
    </rPh>
    <phoneticPr fontId="3"/>
  </si>
  <si>
    <t>佐渡中等</t>
    <rPh sb="0" eb="2">
      <t>サド</t>
    </rPh>
    <rPh sb="2" eb="4">
      <t>チュウトウ</t>
    </rPh>
    <phoneticPr fontId="3"/>
  </si>
  <si>
    <t>相川</t>
    <rPh sb="0" eb="2">
      <t>アイカワ</t>
    </rPh>
    <phoneticPr fontId="3"/>
  </si>
  <si>
    <t>佐渡総合</t>
    <rPh sb="0" eb="2">
      <t>サド</t>
    </rPh>
    <rPh sb="2" eb="4">
      <t>ソウゴウ</t>
    </rPh>
    <phoneticPr fontId="3"/>
  </si>
  <si>
    <r>
      <rPr>
        <b/>
        <i/>
        <sz val="11"/>
        <color theme="3" tint="-0.499984740745262"/>
        <rFont val="ＭＳ Ｐゴシック"/>
        <family val="3"/>
        <charset val="128"/>
      </rPr>
      <t>プルダウンリスト</t>
    </r>
    <r>
      <rPr>
        <sz val="11"/>
        <color rgb="FFFF0000"/>
        <rFont val="ＭＳ Ｐゴシック"/>
        <family val="3"/>
        <charset val="128"/>
      </rPr>
      <t>で学校名選択</t>
    </r>
    <rPh sb="9" eb="11">
      <t>ガッコウ</t>
    </rPh>
    <rPh sb="11" eb="12">
      <t>メイ</t>
    </rPh>
    <rPh sb="12" eb="14">
      <t>センタク</t>
    </rPh>
    <phoneticPr fontId="3"/>
  </si>
  <si>
    <t>監督者名　区分に「当」「外」をプルダウンリストで選択</t>
    <rPh sb="0" eb="3">
      <t>カントクシャ</t>
    </rPh>
    <rPh sb="3" eb="4">
      <t>ナ</t>
    </rPh>
    <phoneticPr fontId="3"/>
  </si>
  <si>
    <t>大会ポイント　大会要項に記載されているポイント対象となる大会名および成績ををプルダウンリストで選択</t>
    <rPh sb="0" eb="2">
      <t>タイカイ</t>
    </rPh>
    <phoneticPr fontId="3"/>
  </si>
  <si>
    <t>「個人戦主管校用」のマクロボタン「個人戦送付用ファイル作成」を押すと「個人戦送付用ファイル」が別のブックとして作成されます。</t>
    <rPh sb="1" eb="4">
      <t>コジンセン</t>
    </rPh>
    <rPh sb="4" eb="6">
      <t>シュカン</t>
    </rPh>
    <rPh sb="6" eb="7">
      <t>コウ</t>
    </rPh>
    <rPh sb="7" eb="8">
      <t>ヨウ</t>
    </rPh>
    <rPh sb="31" eb="32">
      <t>オ</t>
    </rPh>
    <rPh sb="47" eb="48">
      <t>ベツ</t>
    </rPh>
    <rPh sb="55" eb="57">
      <t>サクセイ</t>
    </rPh>
    <phoneticPr fontId="3"/>
  </si>
  <si>
    <t>「団体戦主管校用」のマクロボタン「団体戦送付用ファイル作成」を押すと「団体戦送付用ファイル」が別のブックとして作成されます。</t>
    <rPh sb="1" eb="4">
      <t>ダンタイセン</t>
    </rPh>
    <rPh sb="4" eb="6">
      <t>シュカン</t>
    </rPh>
    <rPh sb="6" eb="7">
      <t>コウ</t>
    </rPh>
    <rPh sb="7" eb="8">
      <t>ヨウ</t>
    </rPh>
    <rPh sb="17" eb="19">
      <t>ダンタイ</t>
    </rPh>
    <rPh sb="31" eb="32">
      <t>オ</t>
    </rPh>
    <rPh sb="35" eb="37">
      <t>ダンタイ</t>
    </rPh>
    <rPh sb="47" eb="48">
      <t>ベツ</t>
    </rPh>
    <rPh sb="55" eb="57">
      <t>サクセイ</t>
    </rPh>
    <phoneticPr fontId="3"/>
  </si>
  <si>
    <t>Takashi.Kunishima作成</t>
    <rPh sb="17" eb="19">
      <t>サクセイ</t>
    </rPh>
    <phoneticPr fontId="3"/>
  </si>
  <si>
    <t>入力セル以外にはシート保護をかけていますが、印刷範囲がうまくないときなどは、保護を解除して下さい。</t>
    <rPh sb="0" eb="2">
      <t>ニュウリョク</t>
    </rPh>
    <rPh sb="4" eb="6">
      <t>イガイ</t>
    </rPh>
    <rPh sb="11" eb="13">
      <t>ホゴ</t>
    </rPh>
    <rPh sb="22" eb="24">
      <t>インサツ</t>
    </rPh>
    <rPh sb="24" eb="26">
      <t>ハンイ</t>
    </rPh>
    <rPh sb="38" eb="40">
      <t>ホゴ</t>
    </rPh>
    <rPh sb="41" eb="43">
      <t>カイジョ</t>
    </rPh>
    <rPh sb="45" eb="46">
      <t>クダ</t>
    </rPh>
    <phoneticPr fontId="3"/>
  </si>
</sst>
</file>

<file path=xl/styles.xml><?xml version="1.0" encoding="utf-8"?>
<styleSheet xmlns="http://schemas.openxmlformats.org/spreadsheetml/2006/main">
  <numFmts count="2">
    <numFmt numFmtId="176" formatCode="0;0;"/>
    <numFmt numFmtId="177" formatCode="0&quot;ペア&quot;"/>
  </numFmts>
  <fonts count="2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6"/>
      <name val="ＭＳ ゴシック"/>
      <family val="3"/>
      <charset val="128"/>
    </font>
    <font>
      <sz val="8"/>
      <name val="ＭＳ ゴシック"/>
      <family val="3"/>
      <charset val="128"/>
    </font>
    <font>
      <sz val="10"/>
      <name val="ＭＳ Ｐゴシック"/>
      <family val="3"/>
      <charset val="128"/>
    </font>
    <font>
      <b/>
      <sz val="11"/>
      <color indexed="10"/>
      <name val="ＭＳ Ｐゴシック"/>
      <family val="3"/>
      <charset val="128"/>
    </font>
    <font>
      <sz val="18"/>
      <name val="ＭＳ Ｐゴシック"/>
      <family val="3"/>
      <charset val="128"/>
    </font>
    <font>
      <b/>
      <sz val="14"/>
      <name val="ＭＳ ゴシック"/>
      <family val="3"/>
      <charset val="128"/>
    </font>
    <font>
      <sz val="12"/>
      <name val="ＭＳ Ｐゴシック"/>
      <family val="3"/>
      <charset val="128"/>
    </font>
    <font>
      <b/>
      <sz val="12"/>
      <name val="ＭＳ Ｐゴシック"/>
      <family val="3"/>
      <charset val="128"/>
    </font>
    <font>
      <sz val="20"/>
      <color rgb="FFFF0000"/>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FF0000"/>
      <name val="ＭＳ ゴシック"/>
      <family val="3"/>
      <charset val="128"/>
    </font>
    <font>
      <b/>
      <i/>
      <sz val="11"/>
      <color rgb="FFFF0000"/>
      <name val="ＭＳ Ｐゴシック"/>
      <family val="3"/>
      <charset val="128"/>
    </font>
    <font>
      <b/>
      <i/>
      <sz val="11"/>
      <color theme="3" tint="-0.499984740745262"/>
      <name val="ＭＳ Ｐゴシック"/>
      <family val="3"/>
      <charset val="128"/>
    </font>
    <font>
      <sz val="9"/>
      <color rgb="FFFF0000"/>
      <name val="ＭＳ Ｐゴシック"/>
      <family val="3"/>
      <charset val="128"/>
    </font>
    <font>
      <u/>
      <sz val="11"/>
      <color theme="10"/>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34998626667073579"/>
        <bgColor indexed="64"/>
      </patternFill>
    </fill>
    <fill>
      <patternFill patternType="solid">
        <fgColor theme="7" tint="0.59996337778862885"/>
        <bgColor indexed="64"/>
      </patternFill>
    </fill>
    <fill>
      <patternFill patternType="solid">
        <fgColor rgb="FF00FF00"/>
        <bgColor indexed="64"/>
      </patternFill>
    </fill>
  </fills>
  <borders count="142">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dotted">
        <color indexed="64"/>
      </bottom>
      <diagonal/>
    </border>
    <border>
      <left/>
      <right/>
      <top style="double">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double">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double">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bottom style="slantDashDot">
        <color indexed="64"/>
      </bottom>
      <diagonal/>
    </border>
  </borders>
  <cellStyleXfs count="3">
    <xf numFmtId="0" fontId="0" fillId="0" borderId="0">
      <alignment vertical="center"/>
    </xf>
    <xf numFmtId="0" fontId="1" fillId="0" borderId="0"/>
    <xf numFmtId="0" fontId="20" fillId="0" borderId="0" applyNumberFormat="0" applyFill="0" applyBorder="0" applyAlignment="0" applyProtection="0">
      <alignment vertical="center"/>
    </xf>
  </cellStyleXfs>
  <cellXfs count="613">
    <xf numFmtId="0" fontId="0" fillId="0" borderId="0" xfId="0">
      <alignment vertical="center"/>
    </xf>
    <xf numFmtId="0" fontId="2" fillId="0" borderId="0" xfId="0" applyFont="1" applyAlignment="1">
      <alignment horizontal="center" vertical="center" shrinkToFit="1"/>
    </xf>
    <xf numFmtId="0" fontId="6" fillId="0" borderId="1" xfId="0" applyFont="1" applyBorder="1" applyAlignment="1">
      <alignment vertical="top" shrinkToFit="1"/>
    </xf>
    <xf numFmtId="0" fontId="6" fillId="0" borderId="0" xfId="0" applyFont="1" applyBorder="1" applyAlignment="1">
      <alignment vertical="top"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2" xfId="0" applyFont="1" applyBorder="1" applyAlignment="1">
      <alignment horizontal="center" vertical="center" textRotation="255" shrinkToFit="1"/>
    </xf>
    <xf numFmtId="0" fontId="2" fillId="0" borderId="4" xfId="0" applyFont="1" applyBorder="1" applyAlignment="1">
      <alignment horizontal="center" vertical="center" shrinkToFit="1"/>
    </xf>
    <xf numFmtId="0" fontId="7" fillId="2" borderId="7" xfId="0" applyFont="1" applyFill="1" applyBorder="1" applyAlignment="1">
      <alignment vertical="center" shrinkToFit="1"/>
    </xf>
    <xf numFmtId="0" fontId="7" fillId="2" borderId="8"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7" xfId="0" applyFill="1" applyBorder="1" applyAlignment="1">
      <alignment vertical="center" shrinkToFit="1"/>
    </xf>
    <xf numFmtId="0" fontId="0" fillId="0" borderId="11" xfId="0" applyFill="1" applyBorder="1" applyAlignment="1">
      <alignment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left" vertical="center" shrinkToFit="1"/>
    </xf>
    <xf numFmtId="0" fontId="2" fillId="0" borderId="0"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6" fillId="0" borderId="0" xfId="0" applyFont="1" applyBorder="1" applyAlignment="1">
      <alignment vertical="center" shrinkToFit="1"/>
    </xf>
    <xf numFmtId="0" fontId="0" fillId="0" borderId="0" xfId="0" applyAlignment="1">
      <alignment horizontal="center" vertical="center"/>
    </xf>
    <xf numFmtId="0" fontId="2" fillId="0" borderId="1" xfId="0" applyFont="1" applyBorder="1" applyAlignment="1">
      <alignment horizontal="center" vertical="center" shrinkToFit="1"/>
    </xf>
    <xf numFmtId="0" fontId="0" fillId="0" borderId="15" xfId="0" applyBorder="1" applyAlignment="1">
      <alignment vertical="center" shrinkToFit="1"/>
    </xf>
    <xf numFmtId="0" fontId="8" fillId="0" borderId="0" xfId="0" applyFo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3" borderId="6" xfId="0" applyFont="1" applyFill="1" applyBorder="1" applyAlignment="1">
      <alignment horizontal="center" vertical="center"/>
    </xf>
    <xf numFmtId="0" fontId="0" fillId="0" borderId="0" xfId="0" quotePrefix="1" applyFill="1" applyBorder="1" applyAlignment="1">
      <alignment horizontal="left" vertical="center"/>
    </xf>
    <xf numFmtId="0" fontId="1" fillId="0" borderId="0" xfId="0" applyFont="1" applyFill="1" applyBorder="1">
      <alignment vertical="center"/>
    </xf>
    <xf numFmtId="0" fontId="0" fillId="0" borderId="0" xfId="0" applyFill="1" applyBorder="1">
      <alignment vertical="center"/>
    </xf>
    <xf numFmtId="0" fontId="0" fillId="0" borderId="0" xfId="0" applyBorder="1">
      <alignment vertical="center"/>
    </xf>
    <xf numFmtId="0" fontId="0" fillId="0" borderId="0" xfId="0" applyAlignment="1">
      <alignment horizontal="right" vertical="center"/>
    </xf>
    <xf numFmtId="0" fontId="2" fillId="0" borderId="17" xfId="0" applyFont="1" applyBorder="1" applyAlignment="1">
      <alignment horizontal="center" vertical="center" shrinkToFit="1"/>
    </xf>
    <xf numFmtId="0" fontId="6" fillId="0" borderId="0" xfId="0" applyFont="1" applyBorder="1" applyAlignment="1">
      <alignment horizontal="left" vertical="top"/>
    </xf>
    <xf numFmtId="0" fontId="7" fillId="0" borderId="0" xfId="0" applyFont="1" applyBorder="1" applyAlignment="1">
      <alignment vertical="center" wrapText="1"/>
    </xf>
    <xf numFmtId="0" fontId="2" fillId="0" borderId="0" xfId="0" applyFont="1" applyAlignment="1">
      <alignment vertical="top" shrinkToFit="1"/>
    </xf>
    <xf numFmtId="0" fontId="0" fillId="0" borderId="0" xfId="0" applyBorder="1" applyAlignment="1">
      <alignment vertical="center" shrinkToFit="1"/>
    </xf>
    <xf numFmtId="0" fontId="0" fillId="0" borderId="0" xfId="0" applyFill="1" applyBorder="1" applyAlignment="1">
      <alignment vertical="center" shrinkToFit="1"/>
    </xf>
    <xf numFmtId="0" fontId="6" fillId="0" borderId="18" xfId="0" applyFont="1" applyBorder="1" applyAlignment="1">
      <alignment vertical="top"/>
    </xf>
    <xf numFmtId="0" fontId="0" fillId="0" borderId="19" xfId="0" applyBorder="1" applyAlignment="1">
      <alignment vertical="center"/>
    </xf>
    <xf numFmtId="0" fontId="2" fillId="0" borderId="20" xfId="0" applyFont="1" applyBorder="1" applyAlignment="1">
      <alignment horizontal="center" vertical="center" shrinkToFit="1"/>
    </xf>
    <xf numFmtId="177" fontId="0" fillId="0" borderId="0" xfId="0" applyNumberFormat="1" applyAlignment="1">
      <alignment horizontal="center" vertical="center"/>
    </xf>
    <xf numFmtId="176" fontId="0" fillId="0" borderId="7" xfId="0" applyNumberFormat="1" applyFill="1" applyBorder="1" applyAlignment="1">
      <alignment horizontal="center" vertical="center" shrinkToFit="1"/>
    </xf>
    <xf numFmtId="176" fontId="0" fillId="0" borderId="8" xfId="0" applyNumberFormat="1" applyFill="1" applyBorder="1" applyAlignment="1">
      <alignment horizontal="center" vertical="center" shrinkToFit="1"/>
    </xf>
    <xf numFmtId="176" fontId="0" fillId="0" borderId="10" xfId="0" applyNumberFormat="1" applyFill="1" applyBorder="1" applyAlignment="1">
      <alignment horizontal="center" vertical="center" shrinkToFit="1"/>
    </xf>
    <xf numFmtId="49" fontId="1" fillId="0" borderId="0" xfId="1" applyNumberFormat="1" applyBorder="1" applyAlignment="1">
      <alignment vertical="center"/>
    </xf>
    <xf numFmtId="49" fontId="0" fillId="0" borderId="0" xfId="1" applyNumberFormat="1" applyFont="1" applyFill="1" applyBorder="1" applyAlignment="1">
      <alignment vertical="center" shrinkToFit="1"/>
    </xf>
    <xf numFmtId="0" fontId="2" fillId="0" borderId="22" xfId="0" applyFont="1" applyBorder="1" applyAlignment="1">
      <alignment horizontal="center" vertical="center" shrinkToFit="1"/>
    </xf>
    <xf numFmtId="0" fontId="2" fillId="0" borderId="0" xfId="0" applyFont="1" applyFill="1" applyBorder="1" applyAlignment="1">
      <alignment horizontal="left" vertical="center" shrinkToFit="1"/>
    </xf>
    <xf numFmtId="0" fontId="0" fillId="0" borderId="21" xfId="0" applyBorder="1" applyAlignment="1">
      <alignment horizontal="center" vertical="center"/>
    </xf>
    <xf numFmtId="176" fontId="2" fillId="0" borderId="12" xfId="0" applyNumberFormat="1" applyFont="1" applyBorder="1" applyAlignment="1">
      <alignment vertical="center" shrinkToFit="1"/>
    </xf>
    <xf numFmtId="176" fontId="2" fillId="0" borderId="23" xfId="0" applyNumberFormat="1" applyFont="1" applyBorder="1" applyAlignment="1">
      <alignment vertical="center" shrinkToFit="1"/>
    </xf>
    <xf numFmtId="176" fontId="6" fillId="0" borderId="24" xfId="0" applyNumberFormat="1" applyFont="1" applyBorder="1" applyAlignment="1">
      <alignment horizontal="center" shrinkToFit="1"/>
    </xf>
    <xf numFmtId="176" fontId="6" fillId="0" borderId="25" xfId="0" applyNumberFormat="1" applyFont="1" applyBorder="1" applyAlignment="1">
      <alignment horizontal="center" shrinkToFit="1"/>
    </xf>
    <xf numFmtId="176" fontId="6" fillId="0" borderId="28" xfId="0" applyNumberFormat="1" applyFont="1" applyBorder="1" applyAlignment="1">
      <alignment horizontal="center" shrinkToFit="1"/>
    </xf>
    <xf numFmtId="176" fontId="6" fillId="0" borderId="6" xfId="0" applyNumberFormat="1" applyFont="1" applyBorder="1" applyAlignment="1">
      <alignment horizontal="center" shrinkToFit="1"/>
    </xf>
    <xf numFmtId="176" fontId="2" fillId="0" borderId="29"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6" fillId="0" borderId="30" xfId="0" applyNumberFormat="1" applyFont="1" applyBorder="1" applyAlignment="1">
      <alignment horizontal="center" shrinkToFit="1"/>
    </xf>
    <xf numFmtId="176" fontId="6" fillId="0" borderId="5" xfId="0" applyNumberFormat="1" applyFont="1" applyBorder="1" applyAlignment="1">
      <alignment horizontal="center" shrinkToFit="1"/>
    </xf>
    <xf numFmtId="176" fontId="2" fillId="0" borderId="31" xfId="0" applyNumberFormat="1" applyFont="1" applyBorder="1" applyAlignment="1">
      <alignment horizontal="center" vertical="center" shrinkToFit="1"/>
    </xf>
    <xf numFmtId="176" fontId="2" fillId="0" borderId="32" xfId="0" applyNumberFormat="1" applyFont="1" applyBorder="1" applyAlignment="1">
      <alignment horizontal="center" vertical="center" shrinkToFit="1"/>
    </xf>
    <xf numFmtId="176" fontId="2" fillId="0" borderId="28"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0" fontId="0" fillId="0" borderId="10" xfId="0" applyBorder="1" applyAlignment="1">
      <alignment horizontal="center" vertical="center"/>
    </xf>
    <xf numFmtId="0" fontId="0" fillId="4" borderId="33" xfId="0" applyFill="1" applyBorder="1" applyAlignment="1">
      <alignment horizontal="center" vertical="center"/>
    </xf>
    <xf numFmtId="0" fontId="0" fillId="4" borderId="33" xfId="0" applyFill="1" applyBorder="1">
      <alignment vertical="center"/>
    </xf>
    <xf numFmtId="0" fontId="0" fillId="4" borderId="21" xfId="0" applyFill="1" applyBorder="1" applyAlignment="1">
      <alignment horizontal="center" vertical="center"/>
    </xf>
    <xf numFmtId="0" fontId="0" fillId="4" borderId="21" xfId="0" applyFill="1" applyBorder="1">
      <alignment vertical="center"/>
    </xf>
    <xf numFmtId="0" fontId="0" fillId="0" borderId="0" xfId="0" applyBorder="1" applyAlignment="1">
      <alignment horizontal="center" vertical="center"/>
    </xf>
    <xf numFmtId="0" fontId="0" fillId="0" borderId="21" xfId="0" applyBorder="1" applyAlignment="1">
      <alignment vertical="center"/>
    </xf>
    <xf numFmtId="0" fontId="2" fillId="0" borderId="0" xfId="0" applyFont="1" applyFill="1" applyAlignment="1">
      <alignment horizontal="center" vertical="center" shrinkToFit="1"/>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vertical="center" shrinkToFit="1"/>
    </xf>
    <xf numFmtId="0" fontId="9" fillId="0" borderId="0" xfId="0" applyFont="1">
      <alignment vertical="center"/>
    </xf>
    <xf numFmtId="176" fontId="0" fillId="0" borderId="10" xfId="0" applyNumberFormat="1" applyFill="1" applyBorder="1" applyAlignment="1">
      <alignment vertical="center" shrinkToFit="1"/>
    </xf>
    <xf numFmtId="0" fontId="0" fillId="0" borderId="10" xfId="0" applyFill="1" applyBorder="1" applyProtection="1">
      <alignment vertical="center"/>
      <protection locked="0"/>
    </xf>
    <xf numFmtId="49" fontId="0" fillId="0" borderId="10" xfId="1" applyNumberFormat="1" applyFont="1" applyFill="1" applyBorder="1" applyAlignment="1" applyProtection="1">
      <alignment vertical="center" shrinkToFit="1"/>
      <protection locked="0"/>
    </xf>
    <xf numFmtId="0" fontId="0" fillId="0" borderId="10" xfId="0" applyBorder="1" applyProtection="1">
      <alignment vertical="center"/>
      <protection locked="0"/>
    </xf>
    <xf numFmtId="0" fontId="0" fillId="0" borderId="33" xfId="0" applyBorder="1" applyProtection="1">
      <alignment vertical="center"/>
      <protection locked="0"/>
    </xf>
    <xf numFmtId="0" fontId="0" fillId="0" borderId="33" xfId="0" applyBorder="1" applyAlignment="1" applyProtection="1">
      <alignment horizontal="center" vertical="center"/>
      <protection locked="0"/>
    </xf>
    <xf numFmtId="0" fontId="0" fillId="0" borderId="21" xfId="0" applyBorder="1" applyProtection="1">
      <alignment vertical="center"/>
      <protection locked="0"/>
    </xf>
    <xf numFmtId="0" fontId="0" fillId="0" borderId="21" xfId="0" applyBorder="1" applyAlignment="1" applyProtection="1">
      <alignment horizontal="center" vertical="center"/>
      <protection locked="0"/>
    </xf>
    <xf numFmtId="0" fontId="14" fillId="0" borderId="0" xfId="0" applyFont="1">
      <alignment vertical="center"/>
    </xf>
    <xf numFmtId="0" fontId="11" fillId="0" borderId="0" xfId="0" applyFont="1">
      <alignment vertical="center"/>
    </xf>
    <xf numFmtId="49" fontId="12" fillId="0" borderId="0" xfId="1" applyNumberFormat="1" applyFont="1" applyAlignment="1">
      <alignment vertical="center"/>
    </xf>
    <xf numFmtId="0" fontId="12" fillId="0" borderId="0" xfId="0" applyFont="1">
      <alignment vertical="center"/>
    </xf>
    <xf numFmtId="0" fontId="0" fillId="4" borderId="33" xfId="0" applyFill="1" applyBorder="1" applyAlignment="1">
      <alignment vertical="center" shrinkToFit="1"/>
    </xf>
    <xf numFmtId="0" fontId="0" fillId="4" borderId="21" xfId="0" applyFill="1" applyBorder="1" applyAlignment="1">
      <alignment vertical="center" shrinkToFit="1"/>
    </xf>
    <xf numFmtId="0" fontId="0" fillId="0" borderId="33" xfId="0" applyBorder="1" applyAlignment="1" applyProtection="1">
      <alignment vertical="center" shrinkToFit="1"/>
      <protection locked="0"/>
    </xf>
    <xf numFmtId="0" fontId="0" fillId="0" borderId="21" xfId="0" applyBorder="1" applyAlignment="1" applyProtection="1">
      <alignment vertical="center" shrinkToFit="1"/>
      <protection locked="0"/>
    </xf>
    <xf numFmtId="176" fontId="0" fillId="0" borderId="0" xfId="0" applyNumberFormat="1" applyFill="1" applyBorder="1" applyAlignment="1">
      <alignment horizontal="center" vertical="center" shrinkToFit="1"/>
    </xf>
    <xf numFmtId="0" fontId="7" fillId="0" borderId="16" xfId="0" applyFont="1" applyFill="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right" vertical="center" shrinkToFit="1"/>
    </xf>
    <xf numFmtId="0" fontId="0" fillId="0" borderId="0" xfId="0" applyProtection="1">
      <alignment vertical="center"/>
      <protection locked="0"/>
    </xf>
    <xf numFmtId="176" fontId="2" fillId="0" borderId="36" xfId="0" applyNumberFormat="1" applyFont="1" applyBorder="1" applyAlignment="1">
      <alignment horizontal="center" vertical="center" shrinkToFit="1"/>
    </xf>
    <xf numFmtId="176" fontId="2" fillId="0" borderId="37" xfId="0" applyNumberFormat="1" applyFont="1" applyBorder="1" applyAlignment="1">
      <alignment horizontal="center" vertical="center" shrinkToFit="1"/>
    </xf>
    <xf numFmtId="0" fontId="0" fillId="0" borderId="38" xfId="0" applyBorder="1" applyProtection="1">
      <alignment vertical="center"/>
      <protection locked="0"/>
    </xf>
    <xf numFmtId="0" fontId="0" fillId="0" borderId="38" xfId="0" applyBorder="1" applyAlignment="1" applyProtection="1">
      <alignment vertical="center" shrinkToFit="1"/>
      <protection locked="0"/>
    </xf>
    <xf numFmtId="0" fontId="0" fillId="0" borderId="38" xfId="0" applyBorder="1" applyAlignment="1" applyProtection="1">
      <alignment horizontal="center" vertical="center"/>
      <protection locked="0"/>
    </xf>
    <xf numFmtId="176" fontId="10" fillId="0" borderId="0" xfId="0" applyNumberFormat="1" applyFont="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19" xfId="0" applyNumberFormat="1" applyFont="1" applyBorder="1" applyAlignment="1">
      <alignment horizontal="center" vertical="center" shrinkToFit="1"/>
    </xf>
    <xf numFmtId="176" fontId="0" fillId="0" borderId="40" xfId="0" applyNumberFormat="1" applyBorder="1" applyAlignment="1">
      <alignment horizontal="center" vertical="center" wrapText="1" shrinkToFit="1"/>
    </xf>
    <xf numFmtId="176" fontId="2" fillId="0" borderId="41" xfId="0" applyNumberFormat="1" applyFont="1" applyBorder="1" applyAlignment="1">
      <alignment vertical="center" shrinkToFit="1"/>
    </xf>
    <xf numFmtId="176" fontId="0" fillId="0" borderId="12" xfId="0" applyNumberFormat="1" applyBorder="1" applyAlignment="1">
      <alignment horizontal="center" vertical="center" wrapText="1" shrinkToFit="1"/>
    </xf>
    <xf numFmtId="176" fontId="2" fillId="0" borderId="36" xfId="0" applyNumberFormat="1" applyFont="1" applyBorder="1" applyAlignment="1">
      <alignment vertical="center" shrinkToFit="1"/>
    </xf>
    <xf numFmtId="176" fontId="2" fillId="0" borderId="0" xfId="0" applyNumberFormat="1" applyFont="1" applyAlignment="1">
      <alignment horizontal="right" vertical="center" shrinkToFit="1"/>
    </xf>
    <xf numFmtId="176" fontId="2" fillId="0" borderId="0" xfId="0" applyNumberFormat="1" applyFont="1" applyAlignment="1">
      <alignment horizontal="left" vertical="center" shrinkToFit="1"/>
    </xf>
    <xf numFmtId="176" fontId="6" fillId="0" borderId="1" xfId="0" applyNumberFormat="1" applyFont="1" applyBorder="1" applyAlignment="1">
      <alignment vertical="top" shrinkToFit="1"/>
    </xf>
    <xf numFmtId="176" fontId="2" fillId="0" borderId="0" xfId="0" applyNumberFormat="1" applyFont="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0" borderId="28"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6" fontId="6" fillId="0" borderId="30"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0" fillId="0" borderId="10" xfId="0" quotePrefix="1" applyNumberFormat="1" applyFill="1" applyBorder="1" applyAlignment="1">
      <alignment horizontal="left" vertical="center"/>
    </xf>
    <xf numFmtId="176" fontId="0" fillId="0" borderId="10" xfId="0" applyNumberFormat="1" applyFill="1" applyBorder="1">
      <alignment vertical="center"/>
    </xf>
    <xf numFmtId="176" fontId="0" fillId="0" borderId="10" xfId="0" applyNumberFormat="1" applyFill="1" applyBorder="1" applyAlignment="1">
      <alignment horizontal="center" vertical="center"/>
    </xf>
    <xf numFmtId="176" fontId="0" fillId="0" borderId="10" xfId="0" applyNumberFormat="1" applyBorder="1">
      <alignment vertical="center"/>
    </xf>
    <xf numFmtId="176" fontId="0" fillId="0" borderId="13" xfId="0" applyNumberFormat="1" applyFill="1" applyBorder="1" applyAlignment="1">
      <alignment horizontal="center" vertical="center"/>
    </xf>
    <xf numFmtId="0" fontId="0" fillId="0" borderId="0" xfId="0" applyBorder="1" applyAlignment="1" applyProtection="1">
      <alignment horizontal="center" vertical="center"/>
      <protection locked="0"/>
    </xf>
    <xf numFmtId="176" fontId="2" fillId="0" borderId="127" xfId="0" applyNumberFormat="1" applyFont="1" applyBorder="1" applyAlignment="1">
      <alignment horizontal="center" vertical="center" shrinkToFit="1"/>
    </xf>
    <xf numFmtId="176" fontId="2" fillId="0" borderId="128" xfId="0" applyNumberFormat="1" applyFont="1" applyBorder="1" applyAlignment="1">
      <alignment horizontal="center" vertical="center" shrinkToFit="1"/>
    </xf>
    <xf numFmtId="176" fontId="2" fillId="0" borderId="129" xfId="0" applyNumberFormat="1" applyFont="1" applyBorder="1" applyAlignment="1">
      <alignment horizontal="center" vertical="center" shrinkToFit="1"/>
    </xf>
    <xf numFmtId="176" fontId="2" fillId="0" borderId="130" xfId="0" applyNumberFormat="1" applyFont="1" applyBorder="1" applyAlignment="1">
      <alignment horizontal="center" vertical="center" shrinkToFit="1"/>
    </xf>
    <xf numFmtId="0" fontId="0" fillId="0" borderId="131" xfId="0" applyBorder="1" applyAlignment="1">
      <alignment horizontal="center" vertical="center" shrinkToFit="1"/>
    </xf>
    <xf numFmtId="176" fontId="2" fillId="0" borderId="131" xfId="0" applyNumberFormat="1" applyFont="1" applyBorder="1" applyAlignment="1">
      <alignment horizontal="center" vertical="center" shrinkToFit="1"/>
    </xf>
    <xf numFmtId="176" fontId="2" fillId="0" borderId="132" xfId="0" applyNumberFormat="1" applyFont="1" applyBorder="1" applyAlignment="1">
      <alignment horizontal="center" vertical="center" shrinkToFit="1"/>
    </xf>
    <xf numFmtId="176" fontId="2" fillId="0" borderId="133" xfId="0" applyNumberFormat="1" applyFont="1" applyBorder="1" applyAlignment="1">
      <alignment horizontal="center" vertical="center" shrinkToFit="1"/>
    </xf>
    <xf numFmtId="176" fontId="2" fillId="0" borderId="134" xfId="0" applyNumberFormat="1" applyFont="1" applyBorder="1" applyAlignment="1">
      <alignment horizontal="center" vertical="center" shrinkToFit="1"/>
    </xf>
    <xf numFmtId="176" fontId="2" fillId="0" borderId="135" xfId="0" applyNumberFormat="1" applyFont="1" applyBorder="1" applyAlignment="1">
      <alignment horizontal="center" vertical="center" shrinkToFit="1"/>
    </xf>
    <xf numFmtId="176" fontId="2" fillId="0" borderId="44" xfId="0" applyNumberFormat="1" applyFont="1" applyBorder="1" applyAlignment="1">
      <alignment horizontal="center" vertical="center" shrinkToFit="1"/>
    </xf>
    <xf numFmtId="176" fontId="2" fillId="0" borderId="55" xfId="0" applyNumberFormat="1" applyFont="1" applyBorder="1" applyAlignment="1">
      <alignment horizontal="center" vertical="center" shrinkToFit="1"/>
    </xf>
    <xf numFmtId="176" fontId="2" fillId="0" borderId="136" xfId="0" applyNumberFormat="1" applyFont="1" applyBorder="1" applyAlignment="1">
      <alignment horizontal="center" vertical="center" shrinkToFit="1"/>
    </xf>
    <xf numFmtId="176" fontId="2" fillId="0" borderId="43" xfId="0" applyNumberFormat="1" applyFont="1" applyBorder="1" applyAlignment="1">
      <alignment horizontal="center" vertical="center" shrinkToFit="1"/>
    </xf>
    <xf numFmtId="176" fontId="2" fillId="0" borderId="54" xfId="0" applyNumberFormat="1" applyFont="1" applyBorder="1" applyAlignment="1">
      <alignment horizontal="center" vertical="center" shrinkToFit="1"/>
    </xf>
    <xf numFmtId="176" fontId="2" fillId="0" borderId="137" xfId="0" applyNumberFormat="1" applyFont="1" applyBorder="1" applyAlignment="1">
      <alignment horizontal="center" vertical="center" shrinkToFit="1"/>
    </xf>
    <xf numFmtId="176" fontId="2" fillId="0" borderId="138" xfId="0" applyNumberFormat="1" applyFont="1" applyBorder="1" applyAlignment="1">
      <alignment horizontal="center" vertical="center" shrinkToFit="1"/>
    </xf>
    <xf numFmtId="176" fontId="2" fillId="0" borderId="139" xfId="0" applyNumberFormat="1" applyFont="1" applyBorder="1" applyAlignment="1">
      <alignment horizontal="center" vertical="center" shrinkToFit="1"/>
    </xf>
    <xf numFmtId="176" fontId="2" fillId="0" borderId="140" xfId="0" applyNumberFormat="1" applyFont="1" applyBorder="1" applyAlignment="1">
      <alignment horizontal="center" vertical="center" shrinkToFit="1"/>
    </xf>
    <xf numFmtId="0" fontId="15" fillId="0" borderId="0" xfId="0" applyFont="1" applyAlignment="1">
      <alignment horizontal="right" vertical="center"/>
    </xf>
    <xf numFmtId="0" fontId="15" fillId="0" borderId="0" xfId="0" applyFont="1">
      <alignment vertical="center"/>
    </xf>
    <xf numFmtId="49" fontId="15" fillId="0" borderId="0" xfId="1" applyNumberFormat="1" applyFont="1" applyFill="1" applyBorder="1" applyAlignment="1">
      <alignment vertical="center" shrinkToFit="1"/>
    </xf>
    <xf numFmtId="0" fontId="15" fillId="0" borderId="0" xfId="0" applyFont="1" applyAlignment="1">
      <alignment vertical="center" shrinkToFit="1"/>
    </xf>
    <xf numFmtId="0" fontId="16" fillId="0" borderId="0" xfId="0" applyFont="1" applyFill="1" applyBorder="1" applyAlignment="1">
      <alignment horizontal="left" vertical="center" shrinkToFit="1"/>
    </xf>
    <xf numFmtId="49" fontId="15" fillId="0" borderId="0" xfId="1" applyNumberFormat="1" applyFont="1" applyBorder="1" applyAlignment="1">
      <alignment vertical="center"/>
    </xf>
    <xf numFmtId="0" fontId="15" fillId="0" borderId="0" xfId="0" applyFont="1" applyAlignment="1">
      <alignment horizontal="center" vertical="center"/>
    </xf>
    <xf numFmtId="0" fontId="15" fillId="0" borderId="0" xfId="0" applyFont="1" applyFill="1" applyBorder="1">
      <alignment vertical="center"/>
    </xf>
    <xf numFmtId="0" fontId="15" fillId="0" borderId="0" xfId="0" applyFont="1" applyBorder="1" applyAlignment="1" applyProtection="1">
      <alignment vertical="center" shrinkToFit="1"/>
      <protection locked="0"/>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141" xfId="0" applyBorder="1">
      <alignment vertical="center"/>
    </xf>
    <xf numFmtId="0" fontId="15" fillId="0" borderId="141"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176" fontId="2" fillId="0" borderId="21" xfId="0" applyNumberFormat="1" applyFont="1"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7" fillId="3" borderId="13" xfId="0" applyFont="1" applyFill="1" applyBorder="1" applyAlignment="1">
      <alignment horizontal="center" vertical="center"/>
    </xf>
    <xf numFmtId="0" fontId="0" fillId="0" borderId="0" xfId="0" applyAlignment="1">
      <alignment vertical="center" wrapText="1"/>
    </xf>
    <xf numFmtId="0" fontId="0" fillId="0" borderId="0" xfId="0" applyFill="1" applyBorder="1" applyAlignment="1" applyProtection="1">
      <alignment horizontal="center" vertical="center"/>
      <protection locked="0"/>
    </xf>
    <xf numFmtId="176" fontId="2" fillId="0" borderId="116" xfId="0" applyNumberFormat="1" applyFont="1" applyBorder="1" applyAlignment="1">
      <alignment vertical="center" shrinkToFit="1"/>
    </xf>
    <xf numFmtId="176" fontId="0" fillId="0" borderId="10" xfId="0" quotePrefix="1" applyNumberFormat="1" applyFill="1" applyBorder="1" applyAlignment="1">
      <alignment horizontal="center" vertical="center"/>
    </xf>
    <xf numFmtId="0" fontId="7" fillId="2" borderId="45" xfId="0" applyFont="1" applyFill="1" applyBorder="1" applyAlignment="1">
      <alignment vertical="center"/>
    </xf>
    <xf numFmtId="0" fontId="7" fillId="2" borderId="16" xfId="0" applyFont="1" applyFill="1" applyBorder="1" applyAlignment="1">
      <alignment vertical="center"/>
    </xf>
    <xf numFmtId="0" fontId="7" fillId="2" borderId="46" xfId="0" applyFont="1" applyFill="1" applyBorder="1" applyAlignment="1">
      <alignment vertical="center"/>
    </xf>
    <xf numFmtId="0" fontId="7" fillId="2" borderId="45" xfId="0" applyFont="1" applyFill="1" applyBorder="1" applyAlignment="1">
      <alignment vertical="center" wrapText="1"/>
    </xf>
    <xf numFmtId="0" fontId="7" fillId="2" borderId="16" xfId="0" applyFont="1" applyFill="1" applyBorder="1" applyAlignment="1">
      <alignment vertical="center" wrapText="1"/>
    </xf>
    <xf numFmtId="0" fontId="7" fillId="2" borderId="46" xfId="0" applyFont="1" applyFill="1" applyBorder="1" applyAlignment="1">
      <alignment vertical="center" wrapText="1"/>
    </xf>
    <xf numFmtId="0" fontId="7" fillId="2" borderId="30" xfId="0" applyFont="1" applyFill="1" applyBorder="1" applyAlignment="1">
      <alignment vertical="center"/>
    </xf>
    <xf numFmtId="0" fontId="7" fillId="2" borderId="28" xfId="0" applyFont="1" applyFill="1" applyBorder="1" applyAlignment="1">
      <alignment vertical="center"/>
    </xf>
    <xf numFmtId="0" fontId="7" fillId="2" borderId="29" xfId="0" applyFont="1" applyFill="1" applyBorder="1" applyAlignment="1">
      <alignment vertical="center"/>
    </xf>
    <xf numFmtId="0" fontId="7" fillId="2" borderId="35" xfId="0" applyFont="1" applyFill="1" applyBorder="1" applyAlignment="1">
      <alignment vertical="center"/>
    </xf>
    <xf numFmtId="0" fontId="7" fillId="2" borderId="0" xfId="0" applyFont="1" applyFill="1" applyBorder="1" applyAlignment="1">
      <alignment vertical="center"/>
    </xf>
    <xf numFmtId="0" fontId="7" fillId="2" borderId="40"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9" xfId="0" applyFont="1" applyFill="1" applyBorder="1" applyAlignment="1">
      <alignment vertical="center"/>
    </xf>
    <xf numFmtId="0" fontId="7" fillId="3" borderId="11" xfId="0" applyFont="1" applyFill="1" applyBorder="1" applyAlignment="1">
      <alignment vertical="center"/>
    </xf>
    <xf numFmtId="0" fontId="7" fillId="3" borderId="45" xfId="0" applyFont="1" applyFill="1" applyBorder="1" applyAlignment="1">
      <alignment vertical="center"/>
    </xf>
    <xf numFmtId="0" fontId="7" fillId="3" borderId="16" xfId="0" applyFont="1" applyFill="1" applyBorder="1" applyAlignment="1">
      <alignment vertical="center"/>
    </xf>
    <xf numFmtId="0" fontId="7" fillId="3" borderId="30" xfId="0" applyFont="1" applyFill="1" applyBorder="1" applyAlignment="1">
      <alignment vertical="center"/>
    </xf>
    <xf numFmtId="0" fontId="7" fillId="3" borderId="28" xfId="0" applyFont="1" applyFill="1" applyBorder="1" applyAlignment="1">
      <alignment vertical="center"/>
    </xf>
    <xf numFmtId="176" fontId="7" fillId="3" borderId="45" xfId="0" applyNumberFormat="1" applyFont="1" applyFill="1" applyBorder="1" applyAlignment="1">
      <alignment vertical="center" wrapText="1" shrinkToFit="1"/>
    </xf>
    <xf numFmtId="176" fontId="7" fillId="3" borderId="45" xfId="0" applyNumberFormat="1" applyFont="1" applyFill="1" applyBorder="1" applyAlignment="1">
      <alignment vertical="center" shrinkToFit="1"/>
    </xf>
    <xf numFmtId="176" fontId="0" fillId="0" borderId="28" xfId="0" applyNumberFormat="1" applyFill="1" applyBorder="1" applyAlignment="1">
      <alignment horizontal="center" vertical="center" shrinkToFit="1"/>
    </xf>
    <xf numFmtId="0" fontId="7" fillId="3" borderId="5" xfId="0" applyFont="1" applyFill="1" applyBorder="1" applyAlignment="1">
      <alignment vertical="center" shrinkToFit="1"/>
    </xf>
    <xf numFmtId="0" fontId="0" fillId="0" borderId="28" xfId="0" applyFill="1" applyBorder="1">
      <alignment vertical="center"/>
    </xf>
    <xf numFmtId="0" fontId="7" fillId="2" borderId="45" xfId="0" applyFont="1" applyFill="1" applyBorder="1" applyAlignment="1">
      <alignment horizontal="center" vertical="center" shrinkToFit="1"/>
    </xf>
    <xf numFmtId="0" fontId="7" fillId="2" borderId="45" xfId="0" applyFont="1" applyFill="1" applyBorder="1" applyAlignment="1">
      <alignment vertical="center" shrinkToFit="1"/>
    </xf>
    <xf numFmtId="0" fontId="7" fillId="0" borderId="28" xfId="0" applyFont="1" applyFill="1" applyBorder="1" applyAlignment="1">
      <alignment horizontal="center" vertical="center"/>
    </xf>
    <xf numFmtId="0" fontId="7" fillId="0" borderId="0" xfId="0" applyFont="1" applyBorder="1" applyAlignment="1">
      <alignment horizontal="center" vertical="center" wrapText="1"/>
    </xf>
    <xf numFmtId="0" fontId="0" fillId="0" borderId="40" xfId="0" applyBorder="1">
      <alignment vertical="center"/>
    </xf>
    <xf numFmtId="0" fontId="7" fillId="3" borderId="30" xfId="0" applyFont="1" applyFill="1" applyBorder="1" applyAlignment="1">
      <alignment horizontal="center" vertical="center"/>
    </xf>
    <xf numFmtId="0" fontId="7" fillId="3" borderId="5" xfId="0" applyFont="1" applyFill="1" applyBorder="1" applyAlignment="1">
      <alignment horizontal="center" vertical="center" shrinkToFit="1"/>
    </xf>
    <xf numFmtId="49" fontId="0" fillId="6" borderId="10" xfId="1" applyNumberFormat="1" applyFont="1" applyFill="1" applyBorder="1" applyAlignment="1" applyProtection="1">
      <alignment vertical="center" shrinkToFit="1"/>
      <protection locked="0"/>
    </xf>
    <xf numFmtId="0" fontId="0" fillId="6" borderId="0" xfId="0" applyFont="1" applyFill="1">
      <alignment vertical="center"/>
    </xf>
    <xf numFmtId="49" fontId="1" fillId="6" borderId="0" xfId="1" applyNumberFormat="1" applyFont="1" applyFill="1" applyBorder="1" applyAlignment="1">
      <alignment vertical="center"/>
    </xf>
    <xf numFmtId="0" fontId="0" fillId="0" borderId="38"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55" xfId="0" applyBorder="1" applyAlignment="1">
      <alignment horizontal="center" vertical="center" shrinkToFit="1"/>
    </xf>
    <xf numFmtId="176" fontId="2" fillId="0" borderId="31" xfId="0" applyNumberFormat="1" applyFont="1" applyBorder="1" applyAlignment="1">
      <alignment horizontal="center" vertical="center" shrinkToFit="1"/>
    </xf>
    <xf numFmtId="176" fontId="2" fillId="0" borderId="32" xfId="0" applyNumberFormat="1" applyFont="1" applyBorder="1" applyAlignment="1">
      <alignment horizontal="center" vertical="center" shrinkToFit="1"/>
    </xf>
    <xf numFmtId="176" fontId="2" fillId="0" borderId="26" xfId="0" applyNumberFormat="1" applyFont="1" applyBorder="1" applyAlignment="1">
      <alignment horizontal="center" vertical="center" shrinkToFit="1"/>
    </xf>
    <xf numFmtId="176" fontId="2" fillId="0" borderId="27" xfId="0" applyNumberFormat="1" applyFont="1" applyBorder="1" applyAlignment="1">
      <alignment horizontal="center" vertical="center" shrinkToFit="1"/>
    </xf>
    <xf numFmtId="176" fontId="2" fillId="0" borderId="29"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36" xfId="0" applyNumberFormat="1" applyFont="1" applyBorder="1" applyAlignment="1">
      <alignment horizontal="center" vertical="center" shrinkToFit="1"/>
    </xf>
    <xf numFmtId="0" fontId="2" fillId="0" borderId="2" xfId="0" applyFont="1" applyBorder="1" applyAlignment="1">
      <alignment horizontal="center" vertical="center" shrinkToFit="1"/>
    </xf>
    <xf numFmtId="176" fontId="2" fillId="0" borderId="37" xfId="0" applyNumberFormat="1" applyFont="1" applyBorder="1" applyAlignment="1">
      <alignment horizontal="center" vertical="center" shrinkToFit="1"/>
    </xf>
    <xf numFmtId="0" fontId="2" fillId="0" borderId="3" xfId="0" applyFont="1" applyBorder="1" applyAlignment="1">
      <alignment horizontal="center" vertical="center" shrinkToFit="1"/>
    </xf>
    <xf numFmtId="0" fontId="6" fillId="0" borderId="1" xfId="0" applyFont="1" applyBorder="1" applyAlignment="1">
      <alignment horizontal="center" vertical="top" shrinkToFit="1"/>
    </xf>
    <xf numFmtId="176" fontId="2" fillId="0" borderId="39" xfId="0" applyNumberFormat="1" applyFont="1" applyBorder="1" applyAlignment="1">
      <alignment horizontal="center" vertical="center" shrinkToFit="1"/>
    </xf>
    <xf numFmtId="0" fontId="0" fillId="4" borderId="33"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126"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49" fontId="0" fillId="0" borderId="10" xfId="1" applyNumberFormat="1" applyFont="1" applyFill="1" applyBorder="1" applyAlignment="1" applyProtection="1">
      <alignment vertical="center" shrinkToFit="1"/>
    </xf>
    <xf numFmtId="0" fontId="0" fillId="0" borderId="10" xfId="0" applyFill="1" applyBorder="1" applyProtection="1">
      <alignment vertical="center"/>
    </xf>
    <xf numFmtId="49" fontId="1" fillId="0" borderId="10" xfId="1" applyNumberFormat="1" applyFill="1" applyBorder="1" applyAlignment="1" applyProtection="1">
      <alignment vertical="center" shrinkToFit="1"/>
    </xf>
    <xf numFmtId="0" fontId="0" fillId="7" borderId="34" xfId="0" applyFill="1" applyBorder="1" applyAlignment="1" applyProtection="1">
      <alignment horizontal="center" vertical="center"/>
    </xf>
    <xf numFmtId="0" fontId="0" fillId="7" borderId="22" xfId="0" applyFill="1" applyBorder="1" applyAlignment="1" applyProtection="1">
      <alignment horizontal="center" vertical="center"/>
    </xf>
    <xf numFmtId="0" fontId="2" fillId="6" borderId="10" xfId="0" applyFont="1" applyFill="1" applyBorder="1" applyAlignment="1" applyProtection="1">
      <alignment horizontal="left" vertical="center" shrinkToFit="1"/>
      <protection locked="0"/>
    </xf>
    <xf numFmtId="0" fontId="0" fillId="6" borderId="10" xfId="0" applyFont="1"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10" xfId="0" applyFill="1" applyBorder="1" applyAlignment="1" applyProtection="1">
      <alignment vertical="center" shrinkToFit="1"/>
      <protection locked="0"/>
    </xf>
    <xf numFmtId="0" fontId="0" fillId="6" borderId="10" xfId="0" applyFill="1" applyBorder="1" applyProtection="1">
      <alignment vertical="center"/>
      <protection locked="0"/>
    </xf>
    <xf numFmtId="0" fontId="2" fillId="0" borderId="0" xfId="0" applyFont="1" applyAlignment="1" applyProtection="1">
      <alignment horizontal="center" vertical="center" shrinkToFit="1"/>
    </xf>
    <xf numFmtId="0" fontId="2" fillId="0" borderId="0" xfId="0" applyFont="1" applyAlignment="1" applyProtection="1">
      <alignment vertical="top" shrinkToFit="1"/>
    </xf>
    <xf numFmtId="176" fontId="10" fillId="0" borderId="0" xfId="0" applyNumberFormat="1"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horizontal="left" vertical="center" shrinkToFit="1"/>
    </xf>
    <xf numFmtId="0" fontId="6" fillId="0" borderId="1" xfId="0" applyFont="1" applyBorder="1" applyAlignment="1" applyProtection="1">
      <alignment horizontal="center" vertical="top" shrinkToFit="1"/>
    </xf>
    <xf numFmtId="0" fontId="6" fillId="0" borderId="1" xfId="0" applyFont="1" applyBorder="1" applyAlignment="1" applyProtection="1">
      <alignment vertical="top" shrinkToFit="1"/>
    </xf>
    <xf numFmtId="0" fontId="6" fillId="0" borderId="0" xfId="0" applyFont="1" applyBorder="1" applyAlignment="1" applyProtection="1">
      <alignment vertical="top" shrinkToFit="1"/>
    </xf>
    <xf numFmtId="176" fontId="2" fillId="0" borderId="39" xfId="0" applyNumberFormat="1" applyFont="1" applyBorder="1" applyAlignment="1" applyProtection="1">
      <alignment horizontal="center" vertical="center" shrinkToFit="1"/>
    </xf>
    <xf numFmtId="176" fontId="2" fillId="0" borderId="19" xfId="0" applyNumberFormat="1"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176" fontId="2" fillId="0" borderId="36" xfId="0" applyNumberFormat="1" applyFont="1" applyBorder="1" applyAlignment="1" applyProtection="1">
      <alignment horizontal="center" vertical="center" shrinkToFit="1"/>
    </xf>
    <xf numFmtId="0" fontId="2" fillId="0" borderId="2" xfId="0" applyFont="1" applyBorder="1" applyAlignment="1" applyProtection="1">
      <alignment horizontal="center" vertical="center" textRotation="255" shrinkToFit="1"/>
    </xf>
    <xf numFmtId="176" fontId="2" fillId="0" borderId="12" xfId="0" applyNumberFormat="1" applyFont="1" applyBorder="1" applyAlignment="1" applyProtection="1">
      <alignment vertical="center" shrinkToFit="1"/>
    </xf>
    <xf numFmtId="176" fontId="0" fillId="0" borderId="40" xfId="0" applyNumberFormat="1" applyBorder="1" applyAlignment="1" applyProtection="1">
      <alignment horizontal="center" vertical="center" wrapText="1" shrinkToFit="1"/>
    </xf>
    <xf numFmtId="176" fontId="2" fillId="0" borderId="41" xfId="0" applyNumberFormat="1" applyFont="1" applyBorder="1" applyAlignment="1" applyProtection="1">
      <alignment vertical="center" shrinkToFit="1"/>
    </xf>
    <xf numFmtId="176" fontId="0" fillId="0" borderId="12" xfId="0" applyNumberFormat="1" applyBorder="1" applyAlignment="1" applyProtection="1">
      <alignment horizontal="center" vertical="center" wrapText="1" shrinkToFit="1"/>
    </xf>
    <xf numFmtId="176" fontId="2" fillId="0" borderId="36" xfId="0" applyNumberFormat="1" applyFont="1" applyBorder="1" applyAlignment="1" applyProtection="1">
      <alignment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176" fontId="2" fillId="0" borderId="23" xfId="0" applyNumberFormat="1" applyFont="1" applyBorder="1" applyAlignment="1" applyProtection="1">
      <alignment vertical="center" shrinkToFit="1"/>
    </xf>
    <xf numFmtId="176" fontId="2" fillId="0" borderId="37" xfId="0" applyNumberFormat="1" applyFont="1" applyBorder="1" applyAlignment="1" applyProtection="1">
      <alignment horizontal="center" vertical="center" shrinkToFit="1"/>
    </xf>
    <xf numFmtId="0" fontId="6" fillId="0" borderId="18" xfId="0" applyFont="1" applyBorder="1" applyAlignment="1" applyProtection="1">
      <alignment vertical="top"/>
    </xf>
    <xf numFmtId="0" fontId="6" fillId="0" borderId="0" xfId="0" applyFont="1" applyBorder="1" applyAlignment="1" applyProtection="1">
      <alignment horizontal="left" vertical="top"/>
    </xf>
    <xf numFmtId="176" fontId="2" fillId="0" borderId="21" xfId="0" applyNumberFormat="1"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176" fontId="6" fillId="0" borderId="24" xfId="0" applyNumberFormat="1" applyFont="1" applyBorder="1" applyAlignment="1" applyProtection="1">
      <alignment horizontal="center" shrinkToFit="1"/>
    </xf>
    <xf numFmtId="176" fontId="6" fillId="0" borderId="25" xfId="0" applyNumberFormat="1" applyFont="1" applyBorder="1" applyAlignment="1" applyProtection="1">
      <alignment horizontal="center" shrinkToFit="1"/>
    </xf>
    <xf numFmtId="176" fontId="2" fillId="0" borderId="127" xfId="0" applyNumberFormat="1" applyFont="1" applyBorder="1" applyAlignment="1" applyProtection="1">
      <alignment horizontal="center" vertical="center" shrinkToFit="1"/>
    </xf>
    <xf numFmtId="176" fontId="2" fillId="0" borderId="128" xfId="0" applyNumberFormat="1" applyFont="1" applyBorder="1" applyAlignment="1" applyProtection="1">
      <alignment horizontal="center" vertical="center" shrinkToFit="1"/>
    </xf>
    <xf numFmtId="176" fontId="2" fillId="0" borderId="129" xfId="0" applyNumberFormat="1" applyFont="1" applyBorder="1" applyAlignment="1" applyProtection="1">
      <alignment horizontal="center" vertical="center" shrinkToFit="1"/>
    </xf>
    <xf numFmtId="176" fontId="2" fillId="0" borderId="26" xfId="0" applyNumberFormat="1" applyFont="1" applyBorder="1" applyAlignment="1" applyProtection="1">
      <alignment horizontal="center" vertical="center" shrinkToFit="1"/>
    </xf>
    <xf numFmtId="176" fontId="2" fillId="0" borderId="27" xfId="0" applyNumberFormat="1" applyFont="1" applyBorder="1" applyAlignment="1" applyProtection="1">
      <alignment horizontal="center" vertical="center" shrinkToFit="1"/>
    </xf>
    <xf numFmtId="176" fontId="2" fillId="0" borderId="130" xfId="0" applyNumberFormat="1" applyFont="1" applyBorder="1" applyAlignment="1" applyProtection="1">
      <alignment horizontal="center" vertical="center" shrinkToFit="1"/>
    </xf>
    <xf numFmtId="0" fontId="0" fillId="0" borderId="131" xfId="0" applyBorder="1" applyAlignment="1" applyProtection="1">
      <alignment horizontal="center" vertical="center" shrinkToFit="1"/>
    </xf>
    <xf numFmtId="176" fontId="2" fillId="0" borderId="131" xfId="0" applyNumberFormat="1" applyFont="1" applyBorder="1" applyAlignment="1" applyProtection="1">
      <alignment horizontal="center" vertical="center" shrinkToFit="1"/>
    </xf>
    <xf numFmtId="176" fontId="2" fillId="0" borderId="132" xfId="0" applyNumberFormat="1" applyFont="1" applyBorder="1" applyAlignment="1" applyProtection="1">
      <alignment horizontal="center" vertical="center" shrinkToFit="1"/>
    </xf>
    <xf numFmtId="176" fontId="6" fillId="0" borderId="28" xfId="0" applyNumberFormat="1" applyFont="1" applyBorder="1" applyAlignment="1" applyProtection="1">
      <alignment horizontal="center" shrinkToFit="1"/>
    </xf>
    <xf numFmtId="176" fontId="6" fillId="0" borderId="6" xfId="0" applyNumberFormat="1" applyFont="1" applyBorder="1" applyAlignment="1" applyProtection="1">
      <alignment horizontal="center" shrinkToFit="1"/>
    </xf>
    <xf numFmtId="176" fontId="2" fillId="0" borderId="133" xfId="0" applyNumberFormat="1" applyFont="1" applyBorder="1" applyAlignment="1" applyProtection="1">
      <alignment horizontal="center" vertical="center" shrinkToFit="1"/>
    </xf>
    <xf numFmtId="176" fontId="2" fillId="0" borderId="134" xfId="0" applyNumberFormat="1" applyFont="1" applyBorder="1" applyAlignment="1" applyProtection="1">
      <alignment horizontal="center" vertical="center" shrinkToFit="1"/>
    </xf>
    <xf numFmtId="176" fontId="2" fillId="0" borderId="135" xfId="0" applyNumberFormat="1" applyFont="1" applyBorder="1" applyAlignment="1" applyProtection="1">
      <alignment horizontal="center" vertical="center" shrinkToFit="1"/>
    </xf>
    <xf numFmtId="176" fontId="2" fillId="0" borderId="29" xfId="0" applyNumberFormat="1" applyFont="1" applyBorder="1" applyAlignment="1" applyProtection="1">
      <alignment horizontal="center" vertical="center" shrinkToFit="1"/>
    </xf>
    <xf numFmtId="176" fontId="2" fillId="0" borderId="9" xfId="0" applyNumberFormat="1" applyFont="1" applyBorder="1" applyAlignment="1" applyProtection="1">
      <alignment horizontal="center" vertical="center" shrinkToFit="1"/>
    </xf>
    <xf numFmtId="176" fontId="2" fillId="0" borderId="44" xfId="0" applyNumberFormat="1" applyFont="1" applyBorder="1" applyAlignment="1" applyProtection="1">
      <alignment horizontal="center" vertical="center" shrinkToFit="1"/>
    </xf>
    <xf numFmtId="0" fontId="0" fillId="0" borderId="55" xfId="0" applyBorder="1" applyAlignment="1" applyProtection="1">
      <alignment horizontal="center" vertical="center" shrinkToFit="1"/>
    </xf>
    <xf numFmtId="176" fontId="2" fillId="0" borderId="55" xfId="0" applyNumberFormat="1" applyFont="1" applyBorder="1" applyAlignment="1" applyProtection="1">
      <alignment horizontal="center" vertical="center" shrinkToFit="1"/>
    </xf>
    <xf numFmtId="176" fontId="2" fillId="0" borderId="136" xfId="0" applyNumberFormat="1" applyFont="1" applyBorder="1" applyAlignment="1" applyProtection="1">
      <alignment horizontal="center" vertical="center" shrinkToFit="1"/>
    </xf>
    <xf numFmtId="176" fontId="6" fillId="0" borderId="30" xfId="0" applyNumberFormat="1" applyFont="1" applyBorder="1" applyAlignment="1" applyProtection="1">
      <alignment horizontal="center" shrinkToFit="1"/>
    </xf>
    <xf numFmtId="176" fontId="6" fillId="0" borderId="5" xfId="0" applyNumberFormat="1" applyFont="1" applyBorder="1" applyAlignment="1" applyProtection="1">
      <alignment horizontal="center" shrinkToFit="1"/>
    </xf>
    <xf numFmtId="176" fontId="2" fillId="0" borderId="43" xfId="0" applyNumberFormat="1" applyFont="1" applyBorder="1" applyAlignment="1" applyProtection="1">
      <alignment horizontal="center" vertical="center" shrinkToFit="1"/>
    </xf>
    <xf numFmtId="176" fontId="2" fillId="0" borderId="54" xfId="0" applyNumberFormat="1" applyFont="1" applyBorder="1" applyAlignment="1" applyProtection="1">
      <alignment horizontal="center" vertical="center" shrinkToFit="1"/>
    </xf>
    <xf numFmtId="176" fontId="2" fillId="0" borderId="137" xfId="0" applyNumberFormat="1" applyFont="1" applyBorder="1" applyAlignment="1" applyProtection="1">
      <alignment horizontal="center" vertical="center" shrinkToFit="1"/>
    </xf>
    <xf numFmtId="176" fontId="2" fillId="0" borderId="31" xfId="0" applyNumberFormat="1" applyFont="1" applyBorder="1" applyAlignment="1" applyProtection="1">
      <alignment horizontal="center" vertical="center" shrinkToFit="1"/>
    </xf>
    <xf numFmtId="176" fontId="2" fillId="0" borderId="32" xfId="0" applyNumberFormat="1" applyFont="1" applyBorder="1" applyAlignment="1" applyProtection="1">
      <alignment horizontal="center" vertical="center" shrinkToFit="1"/>
    </xf>
    <xf numFmtId="176" fontId="2" fillId="0" borderId="138" xfId="0" applyNumberFormat="1" applyFont="1" applyBorder="1" applyAlignment="1" applyProtection="1">
      <alignment horizontal="center" vertical="center" shrinkToFit="1"/>
    </xf>
    <xf numFmtId="176" fontId="2" fillId="0" borderId="139" xfId="0" applyNumberFormat="1" applyFont="1" applyBorder="1" applyAlignment="1" applyProtection="1">
      <alignment horizontal="center" vertical="center" shrinkToFit="1"/>
    </xf>
    <xf numFmtId="176" fontId="2" fillId="0" borderId="140" xfId="0" applyNumberFormat="1" applyFont="1" applyBorder="1" applyAlignment="1" applyProtection="1">
      <alignment horizontal="center" vertical="center" shrinkToFit="1"/>
    </xf>
    <xf numFmtId="0" fontId="20" fillId="0" borderId="0" xfId="2">
      <alignment vertical="center"/>
    </xf>
    <xf numFmtId="0" fontId="0" fillId="8" borderId="33" xfId="0" applyFill="1" applyBorder="1" applyAlignment="1" applyProtection="1">
      <alignment horizontal="center" vertical="center"/>
      <protection locked="0"/>
    </xf>
    <xf numFmtId="0" fontId="0" fillId="8" borderId="51" xfId="0" applyFill="1" applyBorder="1" applyAlignment="1" applyProtection="1">
      <alignment horizontal="center" vertical="center"/>
      <protection locked="0"/>
    </xf>
    <xf numFmtId="0" fontId="0" fillId="8" borderId="34" xfId="0"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0" fillId="8" borderId="126" xfId="0"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12" fillId="0" borderId="0" xfId="0" applyFont="1" applyProtection="1">
      <alignment vertical="center"/>
    </xf>
    <xf numFmtId="0" fontId="0" fillId="0" borderId="0" xfId="0" applyProtection="1">
      <alignment vertical="center"/>
    </xf>
    <xf numFmtId="49" fontId="1" fillId="0" borderId="0" xfId="1" applyNumberFormat="1" applyBorder="1" applyAlignment="1" applyProtection="1">
      <alignment vertical="center"/>
    </xf>
    <xf numFmtId="0" fontId="15" fillId="0" borderId="0" xfId="0" applyFont="1" applyAlignment="1" applyProtection="1">
      <alignment horizontal="right" vertical="center"/>
    </xf>
    <xf numFmtId="0" fontId="15" fillId="0" borderId="0" xfId="0" applyFont="1" applyProtection="1">
      <alignment vertical="center"/>
    </xf>
    <xf numFmtId="49" fontId="15" fillId="0" borderId="0" xfId="1" applyNumberFormat="1" applyFont="1" applyBorder="1" applyAlignment="1" applyProtection="1">
      <alignment vertical="center"/>
    </xf>
    <xf numFmtId="0" fontId="16" fillId="0" borderId="0" xfId="0" applyFont="1" applyFill="1" applyBorder="1" applyAlignment="1" applyProtection="1">
      <alignment horizontal="left" vertical="center" shrinkToFit="1"/>
    </xf>
    <xf numFmtId="49" fontId="15" fillId="0" borderId="0" xfId="1" applyNumberFormat="1" applyFont="1" applyFill="1" applyBorder="1" applyAlignment="1" applyProtection="1">
      <alignment vertical="center" shrinkToFit="1"/>
    </xf>
    <xf numFmtId="0" fontId="15" fillId="0" borderId="0" xfId="0" applyFont="1" applyFill="1" applyBorder="1" applyProtection="1">
      <alignment vertical="center"/>
    </xf>
    <xf numFmtId="0" fontId="0" fillId="0" borderId="141" xfId="0" applyBorder="1" applyProtection="1">
      <alignment vertical="center"/>
    </xf>
    <xf numFmtId="49" fontId="12" fillId="0" borderId="0" xfId="1" applyNumberFormat="1" applyFont="1" applyAlignment="1" applyProtection="1">
      <alignment vertical="center"/>
    </xf>
    <xf numFmtId="0" fontId="0" fillId="0" borderId="0" xfId="0" applyAlignment="1" applyProtection="1">
      <alignment horizontal="right" vertical="center"/>
    </xf>
    <xf numFmtId="0" fontId="2" fillId="0" borderId="0" xfId="0" applyFont="1" applyFill="1" applyBorder="1" applyAlignment="1" applyProtection="1">
      <alignment horizontal="left" vertical="center" shrinkToFit="1"/>
    </xf>
    <xf numFmtId="0" fontId="0" fillId="0" borderId="28" xfId="0" applyBorder="1" applyAlignment="1" applyProtection="1">
      <alignment vertical="center"/>
    </xf>
    <xf numFmtId="0" fontId="0" fillId="0" borderId="0" xfId="0" applyFill="1" applyBorder="1" applyAlignment="1" applyProtection="1">
      <alignment horizontal="right" vertical="center"/>
    </xf>
    <xf numFmtId="0" fontId="0" fillId="0" borderId="10" xfId="0" applyBorder="1" applyAlignment="1" applyProtection="1">
      <alignment vertical="center"/>
    </xf>
    <xf numFmtId="0" fontId="0" fillId="0" borderId="10" xfId="0" applyFill="1" applyBorder="1" applyAlignment="1" applyProtection="1">
      <alignment vertical="center"/>
    </xf>
    <xf numFmtId="0" fontId="0" fillId="0" borderId="10" xfId="0" applyBorder="1" applyAlignment="1" applyProtection="1">
      <alignment vertical="center" shrinkToFit="1"/>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49" fontId="0" fillId="0" borderId="0" xfId="1" applyNumberFormat="1" applyFont="1" applyFill="1" applyBorder="1" applyAlignment="1" applyProtection="1">
      <alignment vertical="center" shrinkToFit="1"/>
    </xf>
    <xf numFmtId="0" fontId="0" fillId="0" borderId="11" xfId="0"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ill="1" applyBorder="1" applyProtection="1">
      <alignment vertical="center"/>
    </xf>
    <xf numFmtId="0" fontId="0" fillId="0" borderId="21" xfId="0" applyBorder="1" applyAlignment="1" applyProtection="1">
      <alignment vertical="center"/>
    </xf>
    <xf numFmtId="0" fontId="0" fillId="0" borderId="21" xfId="0" applyBorder="1" applyAlignment="1" applyProtection="1">
      <alignment horizontal="center" vertical="center"/>
    </xf>
    <xf numFmtId="0" fontId="0" fillId="0" borderId="21" xfId="0" applyBorder="1" applyAlignment="1" applyProtection="1">
      <alignment vertical="center" shrinkToFit="1"/>
    </xf>
    <xf numFmtId="0" fontId="0" fillId="0" borderId="21" xfId="0" applyBorder="1" applyAlignment="1" applyProtection="1">
      <alignment horizontal="center" vertical="center" shrinkToFit="1"/>
    </xf>
    <xf numFmtId="0" fontId="0" fillId="0" borderId="7" xfId="0" applyBorder="1" applyAlignment="1" applyProtection="1">
      <alignment horizontal="center" vertical="center"/>
    </xf>
    <xf numFmtId="176" fontId="0" fillId="0" borderId="10" xfId="0" applyNumberFormat="1" applyFill="1" applyBorder="1" applyAlignment="1">
      <alignment horizontal="left" vertical="center"/>
    </xf>
    <xf numFmtId="0" fontId="0" fillId="0" borderId="0" xfId="0" applyAlignment="1">
      <alignment horizontal="left" vertical="center" wrapText="1"/>
    </xf>
    <xf numFmtId="0" fontId="13" fillId="9" borderId="0" xfId="0" applyFont="1" applyFill="1">
      <alignment vertical="center"/>
    </xf>
    <xf numFmtId="0" fontId="0" fillId="9" borderId="0" xfId="0" applyFill="1">
      <alignment vertical="center"/>
    </xf>
    <xf numFmtId="0" fontId="0" fillId="0" borderId="0" xfId="0" applyAlignment="1">
      <alignment horizontal="left" vertical="center" wrapText="1"/>
    </xf>
    <xf numFmtId="0" fontId="0" fillId="0" borderId="0" xfId="0" applyAlignment="1">
      <alignment horizontal="center" vertical="center"/>
    </xf>
    <xf numFmtId="0" fontId="0" fillId="0" borderId="30" xfId="0" applyBorder="1" applyAlignment="1" applyProtection="1">
      <alignment horizontal="center" vertical="center"/>
    </xf>
    <xf numFmtId="0" fontId="0" fillId="0" borderId="29" xfId="0" applyBorder="1" applyAlignment="1" applyProtection="1">
      <alignment horizontal="center" vertical="center"/>
    </xf>
    <xf numFmtId="0" fontId="0" fillId="7" borderId="34" xfId="0" applyFill="1" applyBorder="1" applyAlignment="1" applyProtection="1">
      <alignment horizontal="center" vertical="center"/>
    </xf>
    <xf numFmtId="0" fontId="0" fillId="7" borderId="22" xfId="0" applyFill="1" applyBorder="1" applyAlignment="1" applyProtection="1">
      <alignment horizontal="center" vertical="center"/>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7" borderId="45" xfId="0" applyFill="1" applyBorder="1" applyAlignment="1" applyProtection="1">
      <alignment horizontal="center" vertical="center"/>
    </xf>
    <xf numFmtId="0" fontId="0" fillId="7" borderId="46" xfId="0" applyFill="1" applyBorder="1" applyAlignment="1" applyProtection="1">
      <alignment horizontal="center" vertical="center"/>
    </xf>
    <xf numFmtId="0" fontId="0" fillId="6" borderId="0" xfId="0" applyFont="1" applyFill="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34" xfId="0" applyBorder="1" applyAlignment="1">
      <alignment horizontal="center" vertical="center"/>
    </xf>
    <xf numFmtId="0" fontId="19" fillId="0" borderId="0" xfId="0" applyFont="1" applyAlignment="1" applyProtection="1">
      <alignment horizontal="left" vertical="center" wrapText="1"/>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shrinkToFit="1"/>
    </xf>
    <xf numFmtId="0" fontId="0" fillId="0" borderId="55" xfId="0" applyBorder="1" applyAlignment="1" applyProtection="1">
      <alignment horizontal="center" vertical="center" shrinkToFit="1"/>
    </xf>
    <xf numFmtId="0" fontId="0" fillId="0" borderId="47"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33" xfId="0" applyBorder="1" applyAlignment="1" applyProtection="1">
      <alignment horizontal="center" vertical="center"/>
    </xf>
    <xf numFmtId="0" fontId="0" fillId="0" borderId="21" xfId="0" applyBorder="1" applyAlignment="1" applyProtection="1">
      <alignment horizontal="center" vertical="center"/>
    </xf>
    <xf numFmtId="0" fontId="2" fillId="0" borderId="92" xfId="0" applyNumberFormat="1" applyFont="1" applyBorder="1" applyAlignment="1" applyProtection="1">
      <alignment horizontal="center" vertical="center" shrinkToFit="1"/>
    </xf>
    <xf numFmtId="0" fontId="2" fillId="0" borderId="75" xfId="0" applyNumberFormat="1" applyFont="1" applyBorder="1" applyAlignment="1" applyProtection="1">
      <alignment horizontal="center" vertical="center" shrinkToFit="1"/>
    </xf>
    <xf numFmtId="0" fontId="2" fillId="0" borderId="93" xfId="0" applyNumberFormat="1" applyFont="1" applyBorder="1" applyAlignment="1" applyProtection="1">
      <alignment horizontal="center" vertical="center" shrinkToFit="1"/>
    </xf>
    <xf numFmtId="176" fontId="2" fillId="0" borderId="16" xfId="0" applyNumberFormat="1" applyFont="1" applyBorder="1" applyAlignment="1" applyProtection="1">
      <alignment horizontal="center" vertical="center" shrinkToFit="1"/>
    </xf>
    <xf numFmtId="176" fontId="2" fillId="0" borderId="94" xfId="0" applyNumberFormat="1" applyFont="1" applyBorder="1" applyAlignment="1" applyProtection="1">
      <alignment horizontal="center" vertical="center" shrinkToFit="1"/>
    </xf>
    <xf numFmtId="176" fontId="2" fillId="0" borderId="28" xfId="0" applyNumberFormat="1" applyFont="1" applyBorder="1" applyAlignment="1" applyProtection="1">
      <alignment horizontal="center" vertical="center" shrinkToFit="1"/>
    </xf>
    <xf numFmtId="176" fontId="2" fillId="0" borderId="31" xfId="0" applyNumberFormat="1" applyFont="1" applyBorder="1" applyAlignment="1" applyProtection="1">
      <alignment horizontal="center" vertical="center" shrinkToFit="1"/>
    </xf>
    <xf numFmtId="176" fontId="2" fillId="0" borderId="0" xfId="0" applyNumberFormat="1" applyFont="1" applyBorder="1" applyAlignment="1" applyProtection="1">
      <alignment horizontal="center" vertical="center" shrinkToFit="1"/>
    </xf>
    <xf numFmtId="176" fontId="2" fillId="0" borderId="1" xfId="0" applyNumberFormat="1" applyFont="1" applyBorder="1" applyAlignment="1" applyProtection="1">
      <alignment horizontal="center" vertical="center" shrinkToFit="1"/>
    </xf>
    <xf numFmtId="176" fontId="2" fillId="0" borderId="6" xfId="0" applyNumberFormat="1" applyFont="1" applyBorder="1" applyAlignment="1" applyProtection="1">
      <alignment horizontal="center" vertical="center" shrinkToFit="1"/>
    </xf>
    <xf numFmtId="176" fontId="2" fillId="0" borderId="32" xfId="0" applyNumberFormat="1" applyFont="1" applyBorder="1" applyAlignment="1" applyProtection="1">
      <alignment horizontal="center" vertical="center" shrinkToFit="1"/>
    </xf>
    <xf numFmtId="176" fontId="2" fillId="0" borderId="79" xfId="0" applyNumberFormat="1" applyFont="1" applyBorder="1" applyAlignment="1" applyProtection="1">
      <alignment horizontal="center" vertical="center" shrinkToFit="1"/>
    </xf>
    <xf numFmtId="176" fontId="2" fillId="0" borderId="80" xfId="0" applyNumberFormat="1" applyFont="1" applyBorder="1" applyAlignment="1" applyProtection="1">
      <alignment horizontal="center" vertical="center" shrinkToFit="1"/>
    </xf>
    <xf numFmtId="176" fontId="2" fillId="0" borderId="81" xfId="0" applyNumberFormat="1" applyFont="1" applyBorder="1" applyAlignment="1" applyProtection="1">
      <alignment horizontal="center" vertical="center" shrinkToFit="1"/>
    </xf>
    <xf numFmtId="176" fontId="2" fillId="0" borderId="89" xfId="0" applyNumberFormat="1" applyFont="1" applyBorder="1" applyAlignment="1" applyProtection="1">
      <alignment horizontal="center" vertical="center" shrinkToFit="1"/>
    </xf>
    <xf numFmtId="176" fontId="2" fillId="0" borderId="90" xfId="0" applyNumberFormat="1" applyFont="1" applyBorder="1" applyAlignment="1" applyProtection="1">
      <alignment horizontal="center" vertical="center" shrinkToFit="1"/>
    </xf>
    <xf numFmtId="176" fontId="2" fillId="0" borderId="91" xfId="0" applyNumberFormat="1" applyFont="1" applyBorder="1" applyAlignment="1" applyProtection="1">
      <alignment horizontal="center" vertical="center" shrinkToFit="1"/>
    </xf>
    <xf numFmtId="0" fontId="2" fillId="0" borderId="95" xfId="0" applyFont="1" applyBorder="1" applyAlignment="1" applyProtection="1">
      <alignment horizontal="center" vertical="center" shrinkToFit="1"/>
    </xf>
    <xf numFmtId="0" fontId="2" fillId="0" borderId="96" xfId="0" applyFont="1" applyBorder="1" applyAlignment="1" applyProtection="1">
      <alignment horizontal="center" vertical="center" shrinkToFit="1"/>
    </xf>
    <xf numFmtId="0" fontId="2" fillId="0" borderId="98" xfId="0" applyFont="1" applyBorder="1" applyAlignment="1" applyProtection="1">
      <alignment horizontal="center" vertical="center" shrinkToFit="1"/>
    </xf>
    <xf numFmtId="176" fontId="2" fillId="0" borderId="45" xfId="0" applyNumberFormat="1" applyFont="1" applyBorder="1" applyAlignment="1" applyProtection="1">
      <alignment horizontal="center" vertical="center" shrinkToFit="1"/>
    </xf>
    <xf numFmtId="176" fontId="2" fillId="0" borderId="73" xfId="0" applyNumberFormat="1" applyFont="1" applyBorder="1" applyAlignment="1" applyProtection="1">
      <alignment horizontal="center" vertical="center" shrinkToFit="1"/>
    </xf>
    <xf numFmtId="176" fontId="2" fillId="0" borderId="30" xfId="0" applyNumberFormat="1" applyFont="1" applyBorder="1" applyAlignment="1" applyProtection="1">
      <alignment horizontal="center" vertical="center" shrinkToFit="1"/>
    </xf>
    <xf numFmtId="176" fontId="2" fillId="0" borderId="26" xfId="0" applyNumberFormat="1" applyFont="1" applyBorder="1" applyAlignment="1" applyProtection="1">
      <alignment horizontal="center" vertical="center" shrinkToFit="1"/>
    </xf>
    <xf numFmtId="176" fontId="2" fillId="0" borderId="35" xfId="0" applyNumberFormat="1" applyFont="1" applyBorder="1" applyAlignment="1" applyProtection="1">
      <alignment horizontal="center" vertical="center" shrinkToFit="1"/>
    </xf>
    <xf numFmtId="176" fontId="2" fillId="0" borderId="77" xfId="0" applyNumberFormat="1" applyFont="1" applyBorder="1" applyAlignment="1" applyProtection="1">
      <alignment horizontal="center" vertical="center" shrinkToFit="1"/>
    </xf>
    <xf numFmtId="176" fontId="2" fillId="0" borderId="5" xfId="0" applyNumberFormat="1" applyFont="1" applyBorder="1" applyAlignment="1" applyProtection="1">
      <alignment horizontal="center" vertical="center" shrinkToFit="1"/>
    </xf>
    <xf numFmtId="176" fontId="2" fillId="0" borderId="27" xfId="0" applyNumberFormat="1" applyFont="1" applyBorder="1" applyAlignment="1" applyProtection="1">
      <alignment horizontal="center" vertical="center" shrinkToFit="1"/>
    </xf>
    <xf numFmtId="176" fontId="2" fillId="0" borderId="86" xfId="0" applyNumberFormat="1" applyFont="1" applyBorder="1" applyAlignment="1" applyProtection="1">
      <alignment horizontal="center" vertical="center" shrinkToFit="1"/>
    </xf>
    <xf numFmtId="176" fontId="2" fillId="0" borderId="87" xfId="0" applyNumberFormat="1" applyFont="1" applyBorder="1" applyAlignment="1" applyProtection="1">
      <alignment horizontal="center" vertical="center" shrinkToFit="1"/>
    </xf>
    <xf numFmtId="176" fontId="2" fillId="0" borderId="88" xfId="0" applyNumberFormat="1" applyFont="1" applyBorder="1" applyAlignment="1" applyProtection="1">
      <alignment horizontal="center" vertical="center" shrinkToFit="1"/>
    </xf>
    <xf numFmtId="0" fontId="2" fillId="0" borderId="76" xfId="0" applyNumberFormat="1" applyFont="1" applyBorder="1" applyAlignment="1" applyProtection="1">
      <alignment horizontal="center" vertical="center" shrinkToFit="1"/>
    </xf>
    <xf numFmtId="176" fontId="2" fillId="0" borderId="46" xfId="0" applyNumberFormat="1" applyFont="1" applyBorder="1" applyAlignment="1" applyProtection="1">
      <alignment horizontal="center" vertical="center" shrinkToFit="1"/>
    </xf>
    <xf numFmtId="176" fontId="2" fillId="0" borderId="29" xfId="0" applyNumberFormat="1" applyFont="1" applyBorder="1" applyAlignment="1" applyProtection="1">
      <alignment horizontal="center" vertical="center" shrinkToFit="1"/>
    </xf>
    <xf numFmtId="176" fontId="2" fillId="0" borderId="40" xfId="0" applyNumberFormat="1" applyFont="1" applyBorder="1" applyAlignment="1" applyProtection="1">
      <alignment horizontal="center" vertical="center" shrinkToFit="1"/>
    </xf>
    <xf numFmtId="176" fontId="2" fillId="0" borderId="9" xfId="0" applyNumberFormat="1" applyFont="1" applyBorder="1" applyAlignment="1" applyProtection="1">
      <alignment horizontal="center" vertical="center" shrinkToFit="1"/>
    </xf>
    <xf numFmtId="176" fontId="2" fillId="0" borderId="82" xfId="0" applyNumberFormat="1" applyFont="1" applyBorder="1" applyAlignment="1" applyProtection="1">
      <alignment horizontal="center" vertical="center" shrinkToFit="1"/>
    </xf>
    <xf numFmtId="176" fontId="2" fillId="0" borderId="83" xfId="0" applyNumberFormat="1" applyFont="1" applyBorder="1" applyAlignment="1" applyProtection="1">
      <alignment horizontal="center" vertical="center" shrinkToFit="1"/>
    </xf>
    <xf numFmtId="176" fontId="2" fillId="0" borderId="84" xfId="0" applyNumberFormat="1" applyFont="1" applyBorder="1" applyAlignment="1" applyProtection="1">
      <alignment horizontal="center" vertical="center" shrinkToFit="1"/>
    </xf>
    <xf numFmtId="0" fontId="2" fillId="0" borderId="97" xfId="0" applyFont="1" applyBorder="1" applyAlignment="1" applyProtection="1">
      <alignment horizontal="center" vertical="center" shrinkToFit="1"/>
    </xf>
    <xf numFmtId="0" fontId="2" fillId="0" borderId="74" xfId="0" applyNumberFormat="1" applyFont="1" applyBorder="1" applyAlignment="1" applyProtection="1">
      <alignment horizontal="center" vertical="center" shrinkToFit="1"/>
    </xf>
    <xf numFmtId="176" fontId="2" fillId="0" borderId="85" xfId="0" applyNumberFormat="1" applyFont="1" applyBorder="1" applyAlignment="1" applyProtection="1">
      <alignment horizontal="center" vertical="center" shrinkToFit="1"/>
    </xf>
    <xf numFmtId="176" fontId="2" fillId="0" borderId="105" xfId="0" applyNumberFormat="1" applyFont="1" applyBorder="1" applyAlignment="1" applyProtection="1">
      <alignment horizontal="center" vertical="center" shrinkToFit="1"/>
    </xf>
    <xf numFmtId="176" fontId="2" fillId="0" borderId="106" xfId="0" applyNumberFormat="1" applyFont="1" applyBorder="1" applyAlignment="1" applyProtection="1">
      <alignment horizontal="center" vertical="center" shrinkToFit="1"/>
    </xf>
    <xf numFmtId="176" fontId="2" fillId="0" borderId="107" xfId="0" applyNumberFormat="1" applyFont="1" applyBorder="1" applyAlignment="1" applyProtection="1">
      <alignment horizontal="center" vertical="center" shrinkToFit="1"/>
    </xf>
    <xf numFmtId="0" fontId="2" fillId="0" borderId="104" xfId="0" applyFont="1" applyBorder="1" applyAlignment="1" applyProtection="1">
      <alignment horizontal="center" vertical="center" shrinkToFit="1"/>
    </xf>
    <xf numFmtId="176" fontId="2" fillId="0" borderId="72" xfId="0" applyNumberFormat="1" applyFont="1" applyBorder="1" applyAlignment="1" applyProtection="1">
      <alignment horizontal="center" vertical="center" shrinkToFit="1"/>
    </xf>
    <xf numFmtId="176" fontId="2" fillId="0" borderId="24" xfId="0" applyNumberFormat="1" applyFont="1" applyBorder="1" applyAlignment="1" applyProtection="1">
      <alignment horizontal="center" vertical="center" shrinkToFit="1"/>
    </xf>
    <xf numFmtId="176" fontId="2" fillId="0" borderId="78" xfId="0" applyNumberFormat="1" applyFont="1" applyBorder="1" applyAlignment="1" applyProtection="1">
      <alignment horizontal="center" vertical="center" shrinkToFit="1"/>
    </xf>
    <xf numFmtId="176" fontId="2" fillId="0" borderId="25" xfId="0" applyNumberFormat="1" applyFont="1" applyBorder="1" applyAlignment="1" applyProtection="1">
      <alignment horizontal="center" vertical="center" shrinkToFit="1"/>
    </xf>
    <xf numFmtId="176" fontId="2" fillId="0" borderId="100" xfId="0" applyNumberFormat="1" applyFont="1" applyBorder="1" applyAlignment="1" applyProtection="1">
      <alignment horizontal="center" vertical="center" shrinkToFit="1"/>
    </xf>
    <xf numFmtId="176" fontId="2" fillId="0" borderId="101" xfId="0" applyNumberFormat="1" applyFont="1" applyBorder="1" applyAlignment="1" applyProtection="1">
      <alignment horizontal="center" vertical="center" shrinkToFit="1"/>
    </xf>
    <xf numFmtId="176" fontId="2" fillId="0" borderId="102" xfId="0" applyNumberFormat="1" applyFont="1" applyBorder="1" applyAlignment="1" applyProtection="1">
      <alignment horizontal="center" vertical="center" shrinkToFit="1"/>
    </xf>
    <xf numFmtId="176" fontId="2" fillId="0" borderId="11" xfId="0" applyNumberFormat="1" applyFont="1" applyBorder="1" applyAlignment="1" applyProtection="1">
      <alignment horizontal="center" vertical="center" shrinkToFit="1"/>
    </xf>
    <xf numFmtId="176" fontId="2" fillId="0" borderId="12" xfId="0" applyNumberFormat="1" applyFont="1" applyBorder="1" applyAlignment="1" applyProtection="1">
      <alignment horizontal="center" vertical="center" shrinkToFit="1"/>
    </xf>
    <xf numFmtId="176" fontId="2" fillId="0" borderId="36" xfId="0" applyNumberFormat="1"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56" xfId="0" applyFont="1" applyBorder="1" applyAlignment="1" applyProtection="1">
      <alignment horizontal="center" vertical="center" shrinkToFit="1"/>
    </xf>
    <xf numFmtId="176" fontId="2" fillId="0" borderId="103" xfId="0" applyNumberFormat="1" applyFont="1" applyBorder="1" applyAlignment="1" applyProtection="1">
      <alignment horizontal="center" vertical="center" shrinkToFit="1"/>
    </xf>
    <xf numFmtId="176" fontId="2" fillId="0" borderId="23" xfId="0" applyNumberFormat="1" applyFont="1" applyBorder="1" applyAlignment="1" applyProtection="1">
      <alignment horizontal="center" vertical="center" shrinkToFit="1"/>
    </xf>
    <xf numFmtId="176" fontId="2" fillId="0" borderId="37" xfId="0" applyNumberFormat="1"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71" xfId="0" applyFont="1" applyBorder="1" applyAlignment="1" applyProtection="1">
      <alignment horizontal="center" vertical="center" shrinkToFit="1"/>
    </xf>
    <xf numFmtId="0" fontId="2" fillId="0" borderId="64" xfId="0" applyFont="1" applyBorder="1" applyAlignment="1" applyProtection="1">
      <alignment horizontal="center" vertical="center" textRotation="255" shrinkToFit="1"/>
    </xf>
    <xf numFmtId="0" fontId="2" fillId="0" borderId="65" xfId="0" applyFont="1" applyBorder="1" applyAlignment="1" applyProtection="1">
      <alignment horizontal="center" vertical="center" textRotation="255" shrinkToFit="1"/>
    </xf>
    <xf numFmtId="0" fontId="2" fillId="0" borderId="62" xfId="0" applyFont="1" applyBorder="1" applyAlignment="1" applyProtection="1">
      <alignment horizontal="center" vertical="center" shrinkToFit="1"/>
    </xf>
    <xf numFmtId="0" fontId="2" fillId="0" borderId="68" xfId="0" applyFont="1" applyBorder="1" applyAlignment="1" applyProtection="1">
      <alignment horizontal="center" vertical="center" shrinkToFit="1"/>
    </xf>
    <xf numFmtId="0" fontId="2" fillId="0" borderId="69" xfId="0" applyFont="1" applyBorder="1" applyAlignment="1" applyProtection="1">
      <alignment horizontal="center" vertical="center" shrinkToFit="1"/>
    </xf>
    <xf numFmtId="0" fontId="2" fillId="0" borderId="70" xfId="0" applyFont="1" applyBorder="1" applyAlignment="1" applyProtection="1">
      <alignment horizontal="center" vertical="center" shrinkToFit="1"/>
    </xf>
    <xf numFmtId="0" fontId="2" fillId="0" borderId="66" xfId="0" applyFont="1" applyBorder="1" applyAlignment="1" applyProtection="1">
      <alignment horizontal="center" vertical="center" textRotation="255" shrinkToFit="1"/>
    </xf>
    <xf numFmtId="0" fontId="2" fillId="0" borderId="67" xfId="0" applyFont="1" applyBorder="1" applyAlignment="1" applyProtection="1">
      <alignment horizontal="center" vertical="center" textRotation="255" shrinkToFit="1"/>
    </xf>
    <xf numFmtId="0" fontId="2" fillId="0" borderId="17" xfId="0" applyFont="1" applyBorder="1" applyAlignment="1" applyProtection="1">
      <alignment horizontal="center" vertical="center" shrinkToFit="1"/>
    </xf>
    <xf numFmtId="0" fontId="2" fillId="0" borderId="99" xfId="0" applyFont="1" applyBorder="1" applyAlignment="1" applyProtection="1">
      <alignment horizontal="center" vertical="center" shrinkToFit="1"/>
    </xf>
    <xf numFmtId="0" fontId="2" fillId="0" borderId="62" xfId="0" applyFont="1" applyBorder="1" applyAlignment="1" applyProtection="1">
      <alignment horizontal="center" vertical="center" wrapText="1" shrinkToFit="1"/>
    </xf>
    <xf numFmtId="0" fontId="2" fillId="0" borderId="17" xfId="0" applyFont="1" applyBorder="1" applyAlignment="1" applyProtection="1">
      <alignment horizontal="center" vertical="center" wrapText="1" shrinkToFit="1"/>
    </xf>
    <xf numFmtId="0" fontId="2" fillId="0" borderId="63" xfId="0" applyFont="1" applyBorder="1" applyAlignment="1" applyProtection="1">
      <alignment horizontal="center" vertical="center" shrinkToFit="1"/>
    </xf>
    <xf numFmtId="0" fontId="2" fillId="0" borderId="61" xfId="0" applyFont="1" applyBorder="1" applyAlignment="1" applyProtection="1">
      <alignment horizontal="center" vertical="center" shrinkToFit="1"/>
    </xf>
    <xf numFmtId="0" fontId="2" fillId="0" borderId="39"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176" fontId="2" fillId="0" borderId="57" xfId="0" applyNumberFormat="1" applyFont="1" applyBorder="1" applyAlignment="1" applyProtection="1">
      <alignment horizontal="left" vertical="center" shrinkToFit="1"/>
    </xf>
    <xf numFmtId="176" fontId="2" fillId="0" borderId="12" xfId="0" applyNumberFormat="1" applyFont="1" applyBorder="1" applyAlignment="1" applyProtection="1">
      <alignment horizontal="left" vertical="center" shrinkToFit="1"/>
    </xf>
    <xf numFmtId="176" fontId="2" fillId="0" borderId="36" xfId="0" applyNumberFormat="1" applyFont="1" applyBorder="1" applyAlignment="1" applyProtection="1">
      <alignment horizontal="left" vertical="center" shrinkToFit="1"/>
    </xf>
    <xf numFmtId="0" fontId="5" fillId="0" borderId="0"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6" fillId="0" borderId="1" xfId="0" applyFont="1" applyBorder="1" applyAlignment="1" applyProtection="1">
      <alignment horizontal="center" vertical="top" shrinkToFit="1"/>
    </xf>
    <xf numFmtId="0" fontId="5" fillId="0" borderId="0" xfId="0" applyFont="1" applyAlignment="1" applyProtection="1">
      <alignment horizontal="left" vertical="center"/>
    </xf>
    <xf numFmtId="0" fontId="2" fillId="0" borderId="58" xfId="0" applyFont="1" applyBorder="1" applyAlignment="1" applyProtection="1">
      <alignment horizontal="center" vertical="center" shrinkToFit="1"/>
    </xf>
    <xf numFmtId="0" fontId="2" fillId="0" borderId="59" xfId="0" applyFont="1" applyBorder="1" applyAlignment="1" applyProtection="1">
      <alignment horizontal="center" vertical="center" shrinkToFit="1"/>
    </xf>
    <xf numFmtId="176" fontId="2" fillId="0" borderId="60" xfId="0" applyNumberFormat="1" applyFont="1" applyBorder="1" applyAlignment="1" applyProtection="1">
      <alignment horizontal="center" vertical="center" shrinkToFit="1"/>
    </xf>
    <xf numFmtId="176" fontId="2" fillId="0" borderId="39" xfId="0" applyNumberFormat="1" applyFont="1" applyBorder="1" applyAlignment="1" applyProtection="1">
      <alignment horizontal="center" vertical="center" shrinkToFit="1"/>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7" xfId="0" applyFont="1" applyBorder="1" applyAlignment="1">
      <alignment horizontal="center" vertical="center" shrinkToFit="1"/>
    </xf>
    <xf numFmtId="176" fontId="2" fillId="0" borderId="16" xfId="0" applyNumberFormat="1" applyFont="1" applyBorder="1" applyAlignment="1">
      <alignment horizontal="center" vertical="center" shrinkToFit="1"/>
    </xf>
    <xf numFmtId="176" fontId="2" fillId="0" borderId="73" xfId="0" applyNumberFormat="1" applyFont="1" applyBorder="1" applyAlignment="1">
      <alignment horizontal="center" vertical="center" shrinkToFit="1"/>
    </xf>
    <xf numFmtId="176" fontId="2" fillId="0" borderId="28" xfId="0" applyNumberFormat="1" applyFont="1" applyBorder="1" applyAlignment="1">
      <alignment horizontal="center" vertical="center" shrinkToFit="1"/>
    </xf>
    <xf numFmtId="176" fontId="2" fillId="0" borderId="26"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77"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27" xfId="0" applyNumberFormat="1" applyFont="1" applyBorder="1" applyAlignment="1">
      <alignment horizontal="center" vertical="center" shrinkToFit="1"/>
    </xf>
    <xf numFmtId="176" fontId="2" fillId="0" borderId="86" xfId="0" applyNumberFormat="1" applyFont="1" applyBorder="1" applyAlignment="1">
      <alignment horizontal="center" vertical="center" shrinkToFit="1"/>
    </xf>
    <xf numFmtId="176" fontId="2" fillId="0" borderId="87" xfId="0" applyNumberFormat="1" applyFont="1" applyBorder="1" applyAlignment="1">
      <alignment horizontal="center" vertical="center" shrinkToFit="1"/>
    </xf>
    <xf numFmtId="176" fontId="2" fillId="0" borderId="88" xfId="0" applyNumberFormat="1" applyFont="1" applyBorder="1" applyAlignment="1">
      <alignment horizontal="center" vertical="center" shrinkToFit="1"/>
    </xf>
    <xf numFmtId="176" fontId="2" fillId="0" borderId="79" xfId="0" applyNumberFormat="1" applyFont="1" applyBorder="1" applyAlignment="1">
      <alignment horizontal="center" vertical="center" shrinkToFit="1"/>
    </xf>
    <xf numFmtId="176" fontId="2" fillId="0" borderId="80" xfId="0" applyNumberFormat="1" applyFont="1" applyBorder="1" applyAlignment="1">
      <alignment horizontal="center" vertical="center" shrinkToFit="1"/>
    </xf>
    <xf numFmtId="176" fontId="2" fillId="0" borderId="81" xfId="0" applyNumberFormat="1" applyFont="1" applyBorder="1" applyAlignment="1">
      <alignment horizontal="center" vertical="center" shrinkToFit="1"/>
    </xf>
    <xf numFmtId="0" fontId="2" fillId="0" borderId="92" xfId="0" applyNumberFormat="1" applyFont="1" applyBorder="1" applyAlignment="1">
      <alignment horizontal="center" vertical="center" shrinkToFit="1"/>
    </xf>
    <xf numFmtId="0" fontId="2" fillId="0" borderId="75" xfId="0" applyNumberFormat="1" applyFont="1" applyBorder="1" applyAlignment="1">
      <alignment horizontal="center" vertical="center" shrinkToFit="1"/>
    </xf>
    <xf numFmtId="0" fontId="2" fillId="0" borderId="93" xfId="0" applyNumberFormat="1" applyFont="1" applyBorder="1" applyAlignment="1">
      <alignment horizontal="center" vertical="center" shrinkToFit="1"/>
    </xf>
    <xf numFmtId="176" fontId="2" fillId="0" borderId="94" xfId="0" applyNumberFormat="1" applyFont="1" applyBorder="1" applyAlignment="1">
      <alignment horizontal="center" vertical="center" shrinkToFit="1"/>
    </xf>
    <xf numFmtId="176" fontId="2" fillId="0" borderId="31" xfId="0" applyNumberFormat="1" applyFont="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32" xfId="0" applyNumberFormat="1" applyFont="1" applyBorder="1" applyAlignment="1">
      <alignment horizontal="center" vertical="center" shrinkToFit="1"/>
    </xf>
    <xf numFmtId="176" fontId="2" fillId="0" borderId="89" xfId="0" applyNumberFormat="1" applyFont="1" applyBorder="1" applyAlignment="1">
      <alignment horizontal="center" vertical="center" shrinkToFit="1"/>
    </xf>
    <xf numFmtId="176" fontId="2" fillId="0" borderId="90" xfId="0" applyNumberFormat="1" applyFont="1" applyBorder="1" applyAlignment="1">
      <alignment horizontal="center" vertical="center" shrinkToFit="1"/>
    </xf>
    <xf numFmtId="176" fontId="2" fillId="0" borderId="91" xfId="0" applyNumberFormat="1" applyFont="1" applyBorder="1" applyAlignment="1">
      <alignment horizontal="center" vertical="center" shrinkToFit="1"/>
    </xf>
    <xf numFmtId="0" fontId="2" fillId="0" borderId="76" xfId="0" applyNumberFormat="1" applyFont="1" applyBorder="1" applyAlignment="1">
      <alignment horizontal="center" vertical="center" shrinkToFit="1"/>
    </xf>
    <xf numFmtId="176" fontId="2" fillId="0" borderId="46" xfId="0" applyNumberFormat="1" applyFont="1" applyBorder="1" applyAlignment="1">
      <alignment horizontal="center" vertical="center" shrinkToFit="1"/>
    </xf>
    <xf numFmtId="176" fontId="2" fillId="0" borderId="29" xfId="0" applyNumberFormat="1" applyFont="1" applyBorder="1" applyAlignment="1">
      <alignment horizontal="center" vertical="center" shrinkToFit="1"/>
    </xf>
    <xf numFmtId="176" fontId="2" fillId="0" borderId="40"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82" xfId="0" applyNumberFormat="1" applyFont="1" applyBorder="1" applyAlignment="1">
      <alignment horizontal="center" vertical="center" shrinkToFit="1"/>
    </xf>
    <xf numFmtId="176" fontId="2" fillId="0" borderId="83" xfId="0" applyNumberFormat="1" applyFont="1" applyBorder="1" applyAlignment="1">
      <alignment horizontal="center" vertical="center" shrinkToFit="1"/>
    </xf>
    <xf numFmtId="176" fontId="2" fillId="0" borderId="84" xfId="0" applyNumberFormat="1" applyFont="1" applyBorder="1" applyAlignment="1">
      <alignment horizontal="center" vertical="center" shrinkToFit="1"/>
    </xf>
    <xf numFmtId="0" fontId="2" fillId="0" borderId="98" xfId="0" applyFont="1" applyBorder="1" applyAlignment="1">
      <alignment horizontal="center" vertical="center" shrinkToFit="1"/>
    </xf>
    <xf numFmtId="176" fontId="2" fillId="0" borderId="45" xfId="0" applyNumberFormat="1" applyFont="1" applyBorder="1" applyAlignment="1">
      <alignment horizontal="center" vertical="center" shrinkToFit="1"/>
    </xf>
    <xf numFmtId="176" fontId="2" fillId="0" borderId="30" xfId="0" applyNumberFormat="1" applyFont="1" applyBorder="1" applyAlignment="1">
      <alignment horizontal="center" vertical="center" shrinkToFit="1"/>
    </xf>
    <xf numFmtId="176" fontId="2" fillId="0" borderId="35" xfId="0" applyNumberFormat="1" applyFont="1" applyBorder="1" applyAlignment="1">
      <alignment horizontal="center" vertical="center" shrinkToFit="1"/>
    </xf>
    <xf numFmtId="176" fontId="2" fillId="0" borderId="25" xfId="0" applyNumberFormat="1" applyFont="1" applyBorder="1" applyAlignment="1">
      <alignment horizontal="center" vertical="center" shrinkToFit="1"/>
    </xf>
    <xf numFmtId="176" fontId="2" fillId="0" borderId="100" xfId="0" applyNumberFormat="1" applyFont="1" applyBorder="1" applyAlignment="1">
      <alignment horizontal="center" vertical="center" shrinkToFit="1"/>
    </xf>
    <xf numFmtId="176" fontId="2" fillId="0" borderId="101" xfId="0" applyNumberFormat="1" applyFont="1" applyBorder="1" applyAlignment="1">
      <alignment horizontal="center" vertical="center" shrinkToFit="1"/>
    </xf>
    <xf numFmtId="176" fontId="2" fillId="0" borderId="102" xfId="0" applyNumberFormat="1" applyFont="1" applyBorder="1" applyAlignment="1">
      <alignment horizontal="center" vertical="center" shrinkToFit="1"/>
    </xf>
    <xf numFmtId="0" fontId="2" fillId="0" borderId="74" xfId="0" applyNumberFormat="1" applyFont="1" applyBorder="1" applyAlignment="1">
      <alignment horizontal="center" vertical="center" shrinkToFit="1"/>
    </xf>
    <xf numFmtId="176" fontId="2" fillId="0" borderId="85" xfId="0" applyNumberFormat="1" applyFont="1" applyBorder="1" applyAlignment="1">
      <alignment horizontal="center" vertical="center" shrinkToFit="1"/>
    </xf>
    <xf numFmtId="176" fontId="2" fillId="0" borderId="105" xfId="0" applyNumberFormat="1" applyFont="1" applyBorder="1" applyAlignment="1">
      <alignment horizontal="center" vertical="center" shrinkToFit="1"/>
    </xf>
    <xf numFmtId="176" fontId="2" fillId="0" borderId="106" xfId="0" applyNumberFormat="1" applyFont="1" applyBorder="1" applyAlignment="1">
      <alignment horizontal="center" vertical="center" shrinkToFit="1"/>
    </xf>
    <xf numFmtId="176" fontId="2" fillId="0" borderId="107" xfId="0" applyNumberFormat="1" applyFont="1" applyBorder="1" applyAlignment="1">
      <alignment horizontal="center" vertical="center" shrinkToFit="1"/>
    </xf>
    <xf numFmtId="0" fontId="2" fillId="0" borderId="104" xfId="0" applyFont="1" applyBorder="1" applyAlignment="1">
      <alignment horizontal="center" vertical="center" shrinkToFit="1"/>
    </xf>
    <xf numFmtId="176" fontId="2" fillId="0" borderId="72" xfId="0" applyNumberFormat="1" applyFont="1" applyBorder="1" applyAlignment="1">
      <alignment horizontal="center" vertical="center" shrinkToFit="1"/>
    </xf>
    <xf numFmtId="176" fontId="2" fillId="0" borderId="24" xfId="0" applyNumberFormat="1" applyFont="1" applyBorder="1" applyAlignment="1">
      <alignment horizontal="center" vertical="center" shrinkToFit="1"/>
    </xf>
    <xf numFmtId="176" fontId="2" fillId="0" borderId="78" xfId="0" applyNumberFormat="1" applyFont="1" applyBorder="1" applyAlignment="1">
      <alignment horizontal="center" vertical="center" shrinkToFit="1"/>
    </xf>
    <xf numFmtId="176" fontId="2" fillId="0" borderId="103" xfId="0" applyNumberFormat="1" applyFont="1" applyBorder="1" applyAlignment="1">
      <alignment horizontal="center" vertical="center" shrinkToFit="1"/>
    </xf>
    <xf numFmtId="176" fontId="2" fillId="0" borderId="23" xfId="0" applyNumberFormat="1" applyFont="1" applyBorder="1" applyAlignment="1">
      <alignment horizontal="center" vertical="center" shrinkToFit="1"/>
    </xf>
    <xf numFmtId="176" fontId="2" fillId="0" borderId="37" xfId="0" applyNumberFormat="1"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64" xfId="0" applyFont="1" applyBorder="1" applyAlignment="1">
      <alignment horizontal="center" vertical="center" textRotation="255" shrinkToFit="1"/>
    </xf>
    <xf numFmtId="0" fontId="2" fillId="0" borderId="65" xfId="0" applyFont="1" applyBorder="1" applyAlignment="1">
      <alignment horizontal="center" vertical="center" textRotation="255" shrinkToFit="1"/>
    </xf>
    <xf numFmtId="0" fontId="2" fillId="0" borderId="62"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66" xfId="0" applyFont="1" applyBorder="1" applyAlignment="1">
      <alignment horizontal="center" vertical="center" textRotation="255" shrinkToFit="1"/>
    </xf>
    <xf numFmtId="0" fontId="2" fillId="0" borderId="67" xfId="0" applyFont="1" applyBorder="1" applyAlignment="1">
      <alignment horizontal="center" vertical="center" textRotation="255" shrinkToFit="1"/>
    </xf>
    <xf numFmtId="0" fontId="2" fillId="0" borderId="17"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62"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63" xfId="0"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2" fillId="0" borderId="36"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9" xfId="0" applyFont="1" applyBorder="1" applyAlignment="1">
      <alignment horizontal="center" vertical="center" shrinkToFit="1"/>
    </xf>
    <xf numFmtId="176" fontId="2" fillId="0" borderId="57" xfId="0" applyNumberFormat="1" applyFont="1" applyBorder="1" applyAlignment="1">
      <alignment horizontal="left" vertical="center" shrinkToFit="1"/>
    </xf>
    <xf numFmtId="176" fontId="2" fillId="0" borderId="12" xfId="0" applyNumberFormat="1" applyFont="1" applyBorder="1" applyAlignment="1">
      <alignment horizontal="left" vertical="center" shrinkToFit="1"/>
    </xf>
    <xf numFmtId="176" fontId="2" fillId="0" borderId="36" xfId="0" applyNumberFormat="1" applyFont="1" applyBorder="1" applyAlignment="1">
      <alignment horizontal="left" vertical="center" shrinkToFit="1"/>
    </xf>
    <xf numFmtId="0" fontId="5"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1" xfId="0" applyFont="1" applyBorder="1" applyAlignment="1">
      <alignment horizontal="center" vertical="top" shrinkToFit="1"/>
    </xf>
    <xf numFmtId="0" fontId="5" fillId="0" borderId="0" xfId="0" applyFont="1" applyAlignment="1">
      <alignment horizontal="left" vertical="center"/>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176" fontId="2" fillId="0" borderId="60"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110" xfId="0" applyNumberFormat="1" applyFont="1" applyBorder="1" applyAlignment="1">
      <alignment horizontal="center" vertical="center" shrinkToFit="1"/>
    </xf>
    <xf numFmtId="176" fontId="2" fillId="0" borderId="42" xfId="0" applyNumberFormat="1" applyFont="1" applyBorder="1" applyAlignment="1">
      <alignment horizontal="center" vertical="center" shrinkToFit="1"/>
    </xf>
    <xf numFmtId="176" fontId="2" fillId="5" borderId="10" xfId="0" applyNumberFormat="1" applyFont="1" applyFill="1" applyBorder="1" applyAlignment="1">
      <alignment horizontal="center" vertical="center" shrinkToFit="1"/>
    </xf>
    <xf numFmtId="0" fontId="2" fillId="0" borderId="111" xfId="0" applyFont="1" applyBorder="1" applyAlignment="1">
      <alignment horizontal="center" vertical="center" shrinkToFit="1"/>
    </xf>
    <xf numFmtId="0" fontId="2" fillId="5" borderId="45" xfId="0" applyFont="1" applyFill="1" applyBorder="1" applyAlignment="1">
      <alignment horizontal="center" vertical="center" wrapText="1" shrinkToFit="1"/>
    </xf>
    <xf numFmtId="0" fontId="2" fillId="5" borderId="46" xfId="0" applyFont="1" applyFill="1" applyBorder="1" applyAlignment="1">
      <alignment horizontal="center" vertical="center" wrapText="1" shrinkToFit="1"/>
    </xf>
    <xf numFmtId="0" fontId="2" fillId="0" borderId="11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0" fontId="2" fillId="0" borderId="119" xfId="0" applyFont="1" applyBorder="1" applyAlignment="1">
      <alignment horizontal="center" vertical="center" shrinkToFit="1"/>
    </xf>
    <xf numFmtId="176" fontId="5" fillId="0" borderId="0" xfId="0" applyNumberFormat="1" applyFont="1" applyBorder="1" applyAlignment="1">
      <alignment horizontal="center" vertical="center" shrinkToFit="1"/>
    </xf>
    <xf numFmtId="0" fontId="2" fillId="0" borderId="124"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9" xfId="0" applyFont="1" applyBorder="1" applyAlignment="1">
      <alignment horizontal="center" vertical="center" shrinkToFit="1"/>
    </xf>
    <xf numFmtId="0" fontId="6" fillId="0" borderId="0" xfId="0" applyFont="1" applyBorder="1" applyAlignment="1">
      <alignment horizontal="center" vertical="top" shrinkToFit="1"/>
    </xf>
    <xf numFmtId="176" fontId="2" fillId="0" borderId="0" xfId="0" applyNumberFormat="1" applyFont="1" applyBorder="1" applyAlignment="1">
      <alignment vertical="center" shrinkToFit="1"/>
    </xf>
    <xf numFmtId="176" fontId="2" fillId="0" borderId="35" xfId="0" applyNumberFormat="1" applyFont="1" applyBorder="1" applyAlignment="1">
      <alignment vertical="center" shrinkToFit="1"/>
    </xf>
    <xf numFmtId="176" fontId="2" fillId="0" borderId="40" xfId="0" applyNumberFormat="1" applyFont="1" applyBorder="1" applyAlignment="1">
      <alignment vertical="center" shrinkToFit="1"/>
    </xf>
    <xf numFmtId="176" fontId="2" fillId="0" borderId="78" xfId="0" applyNumberFormat="1" applyFont="1" applyBorder="1" applyAlignment="1">
      <alignment vertical="center" shrinkToFit="1"/>
    </xf>
    <xf numFmtId="176" fontId="2" fillId="0" borderId="75" xfId="0" applyNumberFormat="1" applyFont="1" applyBorder="1" applyAlignment="1">
      <alignment horizontal="center" vertical="center" shrinkToFit="1"/>
    </xf>
    <xf numFmtId="176" fontId="2" fillId="0" borderId="76" xfId="0" applyNumberFormat="1" applyFont="1" applyBorder="1" applyAlignment="1">
      <alignment horizontal="center" vertical="center" shrinkToFit="1"/>
    </xf>
    <xf numFmtId="176" fontId="2" fillId="0" borderId="1" xfId="0" applyNumberFormat="1" applyFont="1" applyBorder="1" applyAlignment="1">
      <alignment vertical="center" shrinkToFit="1"/>
    </xf>
    <xf numFmtId="0" fontId="0" fillId="0" borderId="75" xfId="0" applyBorder="1" applyAlignment="1">
      <alignment horizontal="center" vertical="center" shrinkToFit="1"/>
    </xf>
    <xf numFmtId="0" fontId="0" fillId="0" borderId="120" xfId="0" applyBorder="1" applyAlignment="1">
      <alignment horizontal="center" vertical="center"/>
    </xf>
    <xf numFmtId="0" fontId="0" fillId="0" borderId="35" xfId="0" applyBorder="1" applyAlignment="1">
      <alignment horizontal="center" vertical="center"/>
    </xf>
    <xf numFmtId="0" fontId="0" fillId="0" borderId="121" xfId="0" applyBorder="1" applyAlignment="1">
      <alignment horizontal="center" vertical="center"/>
    </xf>
    <xf numFmtId="0" fontId="0" fillId="0" borderId="40" xfId="0" applyBorder="1" applyAlignment="1">
      <alignment horizontal="center" vertical="center"/>
    </xf>
    <xf numFmtId="0" fontId="0" fillId="0" borderId="122" xfId="0" applyBorder="1" applyAlignment="1">
      <alignment horizontal="center" vertical="center"/>
    </xf>
    <xf numFmtId="0" fontId="0" fillId="0" borderId="99" xfId="0" applyBorder="1" applyAlignment="1">
      <alignment horizontal="center" vertical="center"/>
    </xf>
    <xf numFmtId="0" fontId="2" fillId="0" borderId="74" xfId="0" applyFont="1" applyBorder="1" applyAlignment="1">
      <alignment horizontal="center" vertical="center" shrinkToFit="1"/>
    </xf>
    <xf numFmtId="0" fontId="2" fillId="0" borderId="93" xfId="0" applyFont="1" applyBorder="1" applyAlignment="1">
      <alignment horizontal="center" vertical="center" shrinkToFit="1"/>
    </xf>
    <xf numFmtId="176" fontId="2" fillId="0" borderId="92" xfId="0" applyNumberFormat="1" applyFont="1" applyBorder="1" applyAlignment="1">
      <alignment horizontal="center" vertical="center" shrinkToFit="1"/>
    </xf>
    <xf numFmtId="0" fontId="0" fillId="0" borderId="76" xfId="0" applyBorder="1" applyAlignment="1">
      <alignment horizontal="center" vertical="center" shrinkToFit="1"/>
    </xf>
    <xf numFmtId="0" fontId="0" fillId="0" borderId="112" xfId="0" applyBorder="1" applyAlignment="1">
      <alignment horizontal="center" vertical="center"/>
    </xf>
    <xf numFmtId="0" fontId="0" fillId="0" borderId="78" xfId="0" applyBorder="1" applyAlignment="1">
      <alignment horizontal="center" vertical="center"/>
    </xf>
    <xf numFmtId="0" fontId="0" fillId="0" borderId="113" xfId="0" applyBorder="1" applyAlignment="1">
      <alignment horizontal="center" vertical="center"/>
    </xf>
    <xf numFmtId="0" fontId="0" fillId="0" borderId="1" xfId="0" applyBorder="1" applyAlignment="1">
      <alignment horizontal="center" vertical="center"/>
    </xf>
    <xf numFmtId="0" fontId="7" fillId="0" borderId="0" xfId="0" applyFont="1" applyBorder="1" applyAlignment="1">
      <alignment horizontal="left" vertical="top" wrapText="1"/>
    </xf>
    <xf numFmtId="176" fontId="2" fillId="0" borderId="93" xfId="0" applyNumberFormat="1" applyFont="1" applyBorder="1" applyAlignment="1">
      <alignment horizontal="center" vertical="center" shrinkToFit="1"/>
    </xf>
    <xf numFmtId="0" fontId="0" fillId="0" borderId="61" xfId="0" applyBorder="1" applyAlignment="1">
      <alignment horizontal="center" vertical="center"/>
    </xf>
    <xf numFmtId="0" fontId="0" fillId="0" borderId="39" xfId="0" applyBorder="1" applyAlignment="1">
      <alignment horizontal="center" vertical="center"/>
    </xf>
    <xf numFmtId="0" fontId="2" fillId="0" borderId="123" xfId="0" applyFont="1" applyBorder="1" applyAlignment="1">
      <alignment horizontal="center" vertical="center" shrinkToFit="1"/>
    </xf>
    <xf numFmtId="0" fontId="0" fillId="0" borderId="118" xfId="0" applyBorder="1">
      <alignment vertical="center"/>
    </xf>
    <xf numFmtId="176" fontId="2" fillId="0" borderId="74" xfId="0" applyNumberFormat="1" applyFont="1" applyBorder="1" applyAlignment="1">
      <alignment horizontal="center" vertical="center" shrinkToFit="1"/>
    </xf>
    <xf numFmtId="0" fontId="0" fillId="0" borderId="92" xfId="0" applyBorder="1" applyAlignment="1">
      <alignment horizontal="center" vertical="center" shrinkToFit="1"/>
    </xf>
    <xf numFmtId="0" fontId="0" fillId="0" borderId="125" xfId="0" applyBorder="1" applyAlignment="1">
      <alignment horizontal="center" vertical="center" shrinkToFit="1"/>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0" fillId="0" borderId="0" xfId="0" applyAlignment="1">
      <alignment horizontal="left" vertical="center"/>
    </xf>
  </cellXfs>
  <cellStyles count="3">
    <cellStyle name="ハイパーリンク" xfId="2" builtinId="8"/>
    <cellStyle name="標準" xfId="0" builtinId="0"/>
    <cellStyle name="標準_音成旗参加申込書" xfId="1"/>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66675</xdr:colOff>
      <xdr:row>2</xdr:row>
      <xdr:rowOff>57150</xdr:rowOff>
    </xdr:from>
    <xdr:to>
      <xdr:col>10</xdr:col>
      <xdr:colOff>9525</xdr:colOff>
      <xdr:row>8</xdr:row>
      <xdr:rowOff>38100</xdr:rowOff>
    </xdr:to>
    <xdr:pic>
      <xdr:nvPicPr>
        <xdr:cNvPr id="2064" name="図 1"/>
        <xdr:cNvPicPr>
          <a:picLocks noChangeAspect="1"/>
        </xdr:cNvPicPr>
      </xdr:nvPicPr>
      <xdr:blipFill>
        <a:blip xmlns:r="http://schemas.openxmlformats.org/officeDocument/2006/relationships" r:embed="rId1" cstate="print"/>
        <a:srcRect l="40929" t="24483" r="50140" b="61713"/>
        <a:stretch>
          <a:fillRect/>
        </a:stretch>
      </xdr:blipFill>
      <xdr:spPr bwMode="auto">
        <a:xfrm>
          <a:off x="7248525" y="323850"/>
          <a:ext cx="1162050" cy="1009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304800</xdr:colOff>
      <xdr:row>4</xdr:row>
      <xdr:rowOff>95250</xdr:rowOff>
    </xdr:from>
    <xdr:to>
      <xdr:col>16</xdr:col>
      <xdr:colOff>581025</xdr:colOff>
      <xdr:row>4</xdr:row>
      <xdr:rowOff>238125</xdr:rowOff>
    </xdr:to>
    <xdr:sp macro="" textlink="">
      <xdr:nvSpPr>
        <xdr:cNvPr id="3" name="Text Box 1"/>
        <xdr:cNvSpPr txBox="1">
          <a:spLocks noChangeArrowheads="1"/>
        </xdr:cNvSpPr>
      </xdr:nvSpPr>
      <xdr:spPr bwMode="auto">
        <a:xfrm>
          <a:off x="7210425" y="1409700"/>
          <a:ext cx="276225" cy="1428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公印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304800</xdr:colOff>
      <xdr:row>4</xdr:row>
      <xdr:rowOff>95250</xdr:rowOff>
    </xdr:from>
    <xdr:to>
      <xdr:col>16</xdr:col>
      <xdr:colOff>581025</xdr:colOff>
      <xdr:row>4</xdr:row>
      <xdr:rowOff>238125</xdr:rowOff>
    </xdr:to>
    <xdr:sp macro="" textlink="">
      <xdr:nvSpPr>
        <xdr:cNvPr id="2" name="Text Box 1"/>
        <xdr:cNvSpPr txBox="1">
          <a:spLocks noChangeArrowheads="1"/>
        </xdr:cNvSpPr>
      </xdr:nvSpPr>
      <xdr:spPr bwMode="auto">
        <a:xfrm>
          <a:off x="7210425" y="1123950"/>
          <a:ext cx="276225" cy="1428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公印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4</xdr:row>
      <xdr:rowOff>152400</xdr:rowOff>
    </xdr:from>
    <xdr:to>
      <xdr:col>14</xdr:col>
      <xdr:colOff>381000</xdr:colOff>
      <xdr:row>4</xdr:row>
      <xdr:rowOff>295275</xdr:rowOff>
    </xdr:to>
    <xdr:sp macro="" textlink="">
      <xdr:nvSpPr>
        <xdr:cNvPr id="7169" name="Text Box 1"/>
        <xdr:cNvSpPr txBox="1">
          <a:spLocks noChangeArrowheads="1"/>
        </xdr:cNvSpPr>
      </xdr:nvSpPr>
      <xdr:spPr bwMode="auto">
        <a:xfrm>
          <a:off x="7115175" y="1943100"/>
          <a:ext cx="276225" cy="1428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公印</a:t>
          </a:r>
        </a:p>
      </xdr:txBody>
    </xdr:sp>
    <xdr:clientData/>
  </xdr:twoCellAnchor>
  <xdr:twoCellAnchor>
    <xdr:from>
      <xdr:col>14</xdr:col>
      <xdr:colOff>104775</xdr:colOff>
      <xdr:row>4</xdr:row>
      <xdr:rowOff>123825</xdr:rowOff>
    </xdr:from>
    <xdr:to>
      <xdr:col>14</xdr:col>
      <xdr:colOff>381000</xdr:colOff>
      <xdr:row>4</xdr:row>
      <xdr:rowOff>266700</xdr:rowOff>
    </xdr:to>
    <xdr:sp macro="" textlink="">
      <xdr:nvSpPr>
        <xdr:cNvPr id="7171" name="Text Box 3"/>
        <xdr:cNvSpPr txBox="1">
          <a:spLocks noChangeArrowheads="1"/>
        </xdr:cNvSpPr>
      </xdr:nvSpPr>
      <xdr:spPr bwMode="auto">
        <a:xfrm>
          <a:off x="7115175" y="1914525"/>
          <a:ext cx="276225" cy="1428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公印</a:t>
          </a:r>
        </a:p>
      </xdr:txBody>
    </xdr:sp>
    <xdr:clientData/>
  </xdr:twoCellAnchor>
  <xdr:twoCellAnchor>
    <xdr:from>
      <xdr:col>14</xdr:col>
      <xdr:colOff>104775</xdr:colOff>
      <xdr:row>4</xdr:row>
      <xdr:rowOff>123824</xdr:rowOff>
    </xdr:from>
    <xdr:to>
      <xdr:col>14</xdr:col>
      <xdr:colOff>381000</xdr:colOff>
      <xdr:row>4</xdr:row>
      <xdr:rowOff>295275</xdr:rowOff>
    </xdr:to>
    <xdr:sp macro="" textlink="">
      <xdr:nvSpPr>
        <xdr:cNvPr id="6" name="Text Box 1"/>
        <xdr:cNvSpPr txBox="1">
          <a:spLocks noChangeArrowheads="1"/>
        </xdr:cNvSpPr>
      </xdr:nvSpPr>
      <xdr:spPr bwMode="auto">
        <a:xfrm>
          <a:off x="8791575" y="1914524"/>
          <a:ext cx="276225" cy="1714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公印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114300</xdr:colOff>
      <xdr:row>1</xdr:row>
      <xdr:rowOff>104775</xdr:rowOff>
    </xdr:from>
    <xdr:to>
      <xdr:col>31</xdr:col>
      <xdr:colOff>257175</xdr:colOff>
      <xdr:row>1</xdr:row>
      <xdr:rowOff>247650</xdr:rowOff>
    </xdr:to>
    <xdr:sp macro="" textlink="">
      <xdr:nvSpPr>
        <xdr:cNvPr id="2" name="円/楕円 1"/>
        <xdr:cNvSpPr/>
      </xdr:nvSpPr>
      <xdr:spPr>
        <a:xfrm>
          <a:off x="17526000" y="104775"/>
          <a:ext cx="142875" cy="1428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419100</xdr:colOff>
      <xdr:row>2</xdr:row>
      <xdr:rowOff>85725</xdr:rowOff>
    </xdr:from>
    <xdr:to>
      <xdr:col>31</xdr:col>
      <xdr:colOff>561975</xdr:colOff>
      <xdr:row>2</xdr:row>
      <xdr:rowOff>228600</xdr:rowOff>
    </xdr:to>
    <xdr:sp macro="" textlink="">
      <xdr:nvSpPr>
        <xdr:cNvPr id="3" name="円/楕円 2"/>
        <xdr:cNvSpPr/>
      </xdr:nvSpPr>
      <xdr:spPr>
        <a:xfrm>
          <a:off x="17830800" y="400050"/>
          <a:ext cx="142875" cy="1428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32</xdr:col>
      <xdr:colOff>114300</xdr:colOff>
      <xdr:row>1</xdr:row>
      <xdr:rowOff>76200</xdr:rowOff>
    </xdr:from>
    <xdr:to>
      <xdr:col>32</xdr:col>
      <xdr:colOff>257175</xdr:colOff>
      <xdr:row>1</xdr:row>
      <xdr:rowOff>219075</xdr:rowOff>
    </xdr:to>
    <xdr:sp macro="" textlink="">
      <xdr:nvSpPr>
        <xdr:cNvPr id="4" name="円/楕円 3"/>
        <xdr:cNvSpPr/>
      </xdr:nvSpPr>
      <xdr:spPr>
        <a:xfrm>
          <a:off x="18735675" y="76200"/>
          <a:ext cx="142875" cy="1428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32</xdr:col>
      <xdr:colOff>428625</xdr:colOff>
      <xdr:row>2</xdr:row>
      <xdr:rowOff>95250</xdr:rowOff>
    </xdr:from>
    <xdr:to>
      <xdr:col>32</xdr:col>
      <xdr:colOff>571500</xdr:colOff>
      <xdr:row>2</xdr:row>
      <xdr:rowOff>238125</xdr:rowOff>
    </xdr:to>
    <xdr:sp macro="" textlink="">
      <xdr:nvSpPr>
        <xdr:cNvPr id="5" name="円/楕円 4"/>
        <xdr:cNvSpPr/>
      </xdr:nvSpPr>
      <xdr:spPr>
        <a:xfrm>
          <a:off x="19050000" y="409575"/>
          <a:ext cx="142875" cy="1428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codeName="Sheet1"/>
  <dimension ref="A1:M23"/>
  <sheetViews>
    <sheetView tabSelected="1" workbookViewId="0">
      <selection activeCell="K8" sqref="K8"/>
    </sheetView>
  </sheetViews>
  <sheetFormatPr defaultRowHeight="13.5"/>
  <cols>
    <col min="1" max="1" width="4.375" customWidth="1"/>
  </cols>
  <sheetData>
    <row r="1" spans="1:13" ht="24">
      <c r="A1" s="335" t="s">
        <v>262</v>
      </c>
      <c r="B1" s="336"/>
      <c r="C1" s="336"/>
      <c r="D1" s="336"/>
      <c r="E1" s="336"/>
      <c r="F1" s="336"/>
      <c r="G1" s="336"/>
      <c r="H1" s="336"/>
      <c r="I1" s="336"/>
      <c r="J1" s="336" t="s">
        <v>383</v>
      </c>
      <c r="K1" s="336"/>
      <c r="L1" s="336"/>
      <c r="M1" s="336"/>
    </row>
    <row r="3" spans="1:13">
      <c r="A3" s="337" t="s">
        <v>268</v>
      </c>
      <c r="B3" s="337"/>
      <c r="C3" s="337"/>
      <c r="D3" s="337"/>
      <c r="E3" s="337"/>
      <c r="F3" s="337"/>
      <c r="G3" s="337"/>
      <c r="H3" s="337"/>
      <c r="I3" s="337"/>
      <c r="J3" s="337"/>
    </row>
    <row r="4" spans="1:13">
      <c r="A4" s="337"/>
      <c r="B4" s="337"/>
      <c r="C4" s="337"/>
      <c r="D4" s="337"/>
      <c r="E4" s="337"/>
      <c r="F4" s="337"/>
      <c r="G4" s="337"/>
      <c r="H4" s="337"/>
      <c r="I4" s="337"/>
      <c r="J4" s="337"/>
    </row>
    <row r="6" spans="1:13">
      <c r="A6" s="82" t="s">
        <v>149</v>
      </c>
    </row>
    <row r="7" spans="1:13" ht="16.5" customHeight="1">
      <c r="A7">
        <v>1</v>
      </c>
      <c r="B7" s="297" t="s">
        <v>145</v>
      </c>
    </row>
    <row r="8" spans="1:13" ht="16.5" customHeight="1">
      <c r="A8">
        <v>2</v>
      </c>
      <c r="B8" t="s">
        <v>263</v>
      </c>
    </row>
    <row r="9" spans="1:13" ht="16.5" customHeight="1">
      <c r="B9" t="s">
        <v>264</v>
      </c>
    </row>
    <row r="10" spans="1:13" ht="16.5" customHeight="1">
      <c r="B10" t="s">
        <v>144</v>
      </c>
    </row>
    <row r="11" spans="1:13" ht="16.5" customHeight="1">
      <c r="A11">
        <v>3</v>
      </c>
      <c r="B11" s="297" t="s">
        <v>381</v>
      </c>
    </row>
    <row r="12" spans="1:13" ht="16.5" customHeight="1">
      <c r="A12">
        <v>4</v>
      </c>
      <c r="B12" s="297" t="s">
        <v>146</v>
      </c>
    </row>
    <row r="13" spans="1:13" ht="16.5" customHeight="1">
      <c r="B13" t="s">
        <v>160</v>
      </c>
    </row>
    <row r="14" spans="1:13" ht="16.5" customHeight="1">
      <c r="B14" t="s">
        <v>265</v>
      </c>
    </row>
    <row r="15" spans="1:13" ht="16.5" customHeight="1">
      <c r="B15" t="s">
        <v>144</v>
      </c>
    </row>
    <row r="16" spans="1:13" ht="16.5" customHeight="1">
      <c r="A16">
        <v>5</v>
      </c>
      <c r="B16" s="297" t="s">
        <v>382</v>
      </c>
    </row>
    <row r="17" spans="1:10" ht="16.5" customHeight="1">
      <c r="A17">
        <v>6</v>
      </c>
      <c r="B17" t="s">
        <v>266</v>
      </c>
    </row>
    <row r="18" spans="1:10" ht="16.5" customHeight="1">
      <c r="B18" s="337" t="s">
        <v>267</v>
      </c>
      <c r="C18" s="337"/>
      <c r="D18" s="337"/>
      <c r="E18" s="337"/>
      <c r="F18" s="337"/>
      <c r="G18" s="337"/>
      <c r="H18" s="337"/>
      <c r="I18" s="337"/>
      <c r="J18" s="337"/>
    </row>
    <row r="19" spans="1:10" ht="16.5" customHeight="1">
      <c r="B19" s="337"/>
      <c r="C19" s="337"/>
      <c r="D19" s="337"/>
      <c r="E19" s="337"/>
      <c r="F19" s="337"/>
      <c r="G19" s="337"/>
      <c r="H19" s="337"/>
      <c r="I19" s="337"/>
      <c r="J19" s="337"/>
    </row>
    <row r="20" spans="1:10" ht="16.5" customHeight="1">
      <c r="A20">
        <v>7</v>
      </c>
      <c r="B20" s="612" t="s">
        <v>384</v>
      </c>
      <c r="C20" s="334"/>
      <c r="D20" s="334"/>
      <c r="E20" s="334"/>
      <c r="F20" s="334"/>
      <c r="G20" s="334"/>
      <c r="H20" s="334"/>
      <c r="I20" s="334"/>
      <c r="J20" s="334"/>
    </row>
    <row r="22" spans="1:10">
      <c r="B22" t="s">
        <v>148</v>
      </c>
    </row>
    <row r="23" spans="1:10">
      <c r="B23" t="s">
        <v>147</v>
      </c>
    </row>
  </sheetData>
  <mergeCells count="2">
    <mergeCell ref="B18:J19"/>
    <mergeCell ref="A3:J4"/>
  </mergeCells>
  <phoneticPr fontId="3"/>
  <hyperlinks>
    <hyperlink ref="B7" location="個人戦入力!A1" display="「個人戦入力」シートに申し込みデータを入力してください。"/>
    <hyperlink ref="B12" location="団体戦入力!A1" display="「団体戦入力」シートに申し込みデータを入力してください。"/>
    <hyperlink ref="B11" location="個人戦主管校用!A1" display="「個人戦主管校用」のマクロボタン「個人戦送付用ファイル作成」を押すと「個人戦送付用ファイル」が別のブックとして作成されます。"/>
    <hyperlink ref="B16" location="団体戦入力!A1" display="「団体戦主管校用」のマクロボタン「団体戦送付用ファイル作成」を押すと「団体戦送付用ファイル」が別のブックとして作成されます。"/>
  </hyperlinks>
  <pageMargins left="0.49" right="0.42" top="0.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sheetPr codeName="Sheet2"/>
  <dimension ref="A2:Z67"/>
  <sheetViews>
    <sheetView workbookViewId="0">
      <selection activeCell="P48" sqref="P48"/>
    </sheetView>
  </sheetViews>
  <sheetFormatPr defaultRowHeight="13.5"/>
  <cols>
    <col min="1" max="1" width="3.375" bestFit="1" customWidth="1"/>
    <col min="2" max="2" width="13.875" customWidth="1"/>
    <col min="3" max="3" width="42" customWidth="1"/>
    <col min="4" max="4" width="4.25" hidden="1" customWidth="1"/>
    <col min="5" max="5" width="4.875" customWidth="1"/>
    <col min="6" max="6" width="13.125" customWidth="1"/>
    <col min="7" max="7" width="9" customWidth="1"/>
    <col min="8" max="10" width="8" customWidth="1"/>
    <col min="11" max="14" width="4.625" customWidth="1"/>
    <col min="15" max="15" width="10.375" customWidth="1"/>
    <col min="16" max="19" width="7.375" customWidth="1"/>
    <col min="20" max="21" width="4.625" customWidth="1"/>
    <col min="22" max="25" width="7.75" hidden="1" customWidth="1"/>
    <col min="26" max="26" width="0" hidden="1" customWidth="1"/>
  </cols>
  <sheetData>
    <row r="2" spans="1:20" ht="21">
      <c r="A2" s="85" t="s">
        <v>217</v>
      </c>
      <c r="B2" s="83"/>
      <c r="C2" s="73"/>
    </row>
    <row r="3" spans="1:20">
      <c r="A3" s="143" t="s">
        <v>70</v>
      </c>
      <c r="B3" s="144" t="s">
        <v>135</v>
      </c>
      <c r="C3" s="144" t="s">
        <v>240</v>
      </c>
      <c r="F3" s="205"/>
      <c r="G3" s="205"/>
      <c r="H3" s="205"/>
      <c r="I3" s="205"/>
      <c r="J3" s="206"/>
      <c r="K3" s="206"/>
      <c r="L3" s="44"/>
      <c r="M3" s="44"/>
      <c r="N3" s="44"/>
      <c r="O3" s="44"/>
      <c r="P3" s="44"/>
      <c r="Q3" s="44"/>
      <c r="R3" s="44"/>
      <c r="S3" s="44"/>
      <c r="T3" s="44"/>
    </row>
    <row r="4" spans="1:20">
      <c r="A4" s="143" t="s">
        <v>71</v>
      </c>
      <c r="B4" s="144" t="s">
        <v>98</v>
      </c>
      <c r="C4" s="144" t="s">
        <v>233</v>
      </c>
      <c r="F4" s="205" t="s">
        <v>150</v>
      </c>
      <c r="G4" s="205"/>
      <c r="H4" s="205"/>
      <c r="I4" s="205"/>
      <c r="J4" s="205"/>
      <c r="K4" s="205"/>
      <c r="N4" s="44"/>
      <c r="O4" s="44"/>
      <c r="P4" s="44"/>
      <c r="Q4" s="44"/>
      <c r="R4" s="44"/>
      <c r="S4" s="44"/>
      <c r="T4" s="44"/>
    </row>
    <row r="5" spans="1:20">
      <c r="A5" s="143" t="s">
        <v>75</v>
      </c>
      <c r="B5" s="144" t="s">
        <v>99</v>
      </c>
      <c r="C5" s="144" t="s">
        <v>234</v>
      </c>
      <c r="F5" s="349" t="s">
        <v>151</v>
      </c>
      <c r="G5" s="349"/>
      <c r="H5" s="349"/>
      <c r="I5" s="205"/>
      <c r="J5" s="205"/>
      <c r="K5" s="205"/>
      <c r="N5" s="44"/>
      <c r="O5" s="44"/>
      <c r="P5" s="44"/>
      <c r="Q5" s="44"/>
      <c r="R5" s="44"/>
      <c r="S5" s="44"/>
      <c r="T5" s="44"/>
    </row>
    <row r="6" spans="1:20">
      <c r="A6" s="143" t="s">
        <v>100</v>
      </c>
      <c r="B6" s="144" t="s">
        <v>72</v>
      </c>
      <c r="C6" s="144" t="s">
        <v>74</v>
      </c>
      <c r="F6" s="349"/>
      <c r="G6" s="349"/>
      <c r="H6" s="349"/>
      <c r="I6" s="205"/>
      <c r="J6" s="205"/>
      <c r="K6" s="205"/>
      <c r="N6" s="44"/>
      <c r="O6" s="44"/>
      <c r="P6" s="44"/>
      <c r="Q6" s="44"/>
      <c r="R6" s="44"/>
      <c r="S6" s="44"/>
      <c r="T6" s="44"/>
    </row>
    <row r="7" spans="1:20">
      <c r="A7" s="143" t="s">
        <v>78</v>
      </c>
      <c r="B7" s="144" t="s">
        <v>73</v>
      </c>
      <c r="C7" s="144" t="s">
        <v>378</v>
      </c>
      <c r="F7" s="349"/>
      <c r="G7" s="349"/>
      <c r="H7" s="349"/>
      <c r="I7" s="205"/>
      <c r="J7" s="205"/>
      <c r="K7" s="205"/>
      <c r="N7" s="44"/>
      <c r="O7" s="44"/>
      <c r="P7" s="44"/>
      <c r="Q7" s="44"/>
      <c r="R7" s="44"/>
      <c r="S7" s="44"/>
      <c r="T7" s="44"/>
    </row>
    <row r="8" spans="1:20">
      <c r="A8" s="143" t="s">
        <v>79</v>
      </c>
      <c r="B8" s="144" t="s">
        <v>95</v>
      </c>
      <c r="C8" s="144" t="s">
        <v>80</v>
      </c>
      <c r="F8" s="349"/>
      <c r="G8" s="349"/>
      <c r="H8" s="349"/>
      <c r="I8" s="205"/>
      <c r="J8" s="205"/>
      <c r="K8" s="205"/>
    </row>
    <row r="9" spans="1:20">
      <c r="A9" s="143" t="s">
        <v>84</v>
      </c>
      <c r="B9" s="145" t="s">
        <v>96</v>
      </c>
      <c r="C9" s="144" t="s">
        <v>114</v>
      </c>
      <c r="F9" s="349"/>
      <c r="G9" s="349"/>
      <c r="H9" s="349"/>
      <c r="I9" s="205"/>
      <c r="J9" s="205"/>
      <c r="K9" s="205"/>
    </row>
    <row r="10" spans="1:20">
      <c r="A10" s="143" t="s">
        <v>85</v>
      </c>
      <c r="B10" s="144" t="s">
        <v>97</v>
      </c>
      <c r="C10" s="144" t="s">
        <v>81</v>
      </c>
      <c r="E10" s="143" t="s">
        <v>208</v>
      </c>
      <c r="F10" s="151" t="s">
        <v>182</v>
      </c>
      <c r="G10" s="144" t="s">
        <v>235</v>
      </c>
      <c r="I10" s="28"/>
    </row>
    <row r="11" spans="1:20">
      <c r="A11" s="143" t="s">
        <v>86</v>
      </c>
      <c r="B11" s="144" t="s">
        <v>113</v>
      </c>
      <c r="C11" s="144" t="s">
        <v>82</v>
      </c>
    </row>
    <row r="12" spans="1:20">
      <c r="A12" s="143" t="s">
        <v>87</v>
      </c>
      <c r="B12" s="144" t="s">
        <v>6</v>
      </c>
      <c r="C12" s="144" t="s">
        <v>83</v>
      </c>
      <c r="E12" s="143" t="s">
        <v>209</v>
      </c>
      <c r="F12" s="146" t="s">
        <v>76</v>
      </c>
      <c r="G12" s="144" t="s">
        <v>77</v>
      </c>
      <c r="H12" s="144"/>
      <c r="I12" s="147"/>
      <c r="J12" s="148"/>
      <c r="K12" s="148"/>
      <c r="L12" s="148"/>
      <c r="M12" s="148"/>
      <c r="N12" s="144"/>
      <c r="O12" s="144"/>
      <c r="P12" s="144"/>
    </row>
    <row r="13" spans="1:20">
      <c r="A13" s="143" t="s">
        <v>101</v>
      </c>
      <c r="B13" s="144" t="s">
        <v>7</v>
      </c>
      <c r="C13" s="144" t="s">
        <v>156</v>
      </c>
      <c r="E13" s="149"/>
      <c r="F13" s="144"/>
      <c r="G13" s="144" t="s">
        <v>236</v>
      </c>
      <c r="H13" s="144"/>
      <c r="I13" s="147"/>
      <c r="J13" s="148"/>
      <c r="K13" s="148"/>
      <c r="L13" s="148"/>
      <c r="M13" s="148"/>
      <c r="N13" s="144"/>
      <c r="O13" s="144"/>
      <c r="P13" s="144"/>
    </row>
    <row r="14" spans="1:20">
      <c r="A14" s="143" t="s">
        <v>103</v>
      </c>
      <c r="B14" s="144" t="s">
        <v>9</v>
      </c>
      <c r="C14" s="144" t="s">
        <v>157</v>
      </c>
      <c r="E14" s="143" t="s">
        <v>210</v>
      </c>
      <c r="F14" s="144" t="s">
        <v>105</v>
      </c>
      <c r="G14" s="144"/>
      <c r="H14" s="144"/>
      <c r="I14" s="145"/>
      <c r="J14" s="148"/>
      <c r="K14" s="148"/>
      <c r="L14" s="148"/>
      <c r="M14" s="148"/>
      <c r="N14" s="144"/>
      <c r="O14" s="144"/>
      <c r="P14" s="144"/>
    </row>
    <row r="15" spans="1:20">
      <c r="E15" s="144"/>
      <c r="F15" s="144" t="s">
        <v>237</v>
      </c>
      <c r="G15" s="144"/>
      <c r="H15" s="144"/>
      <c r="I15" s="145"/>
      <c r="J15" s="148"/>
      <c r="K15" s="148"/>
      <c r="L15" s="148"/>
      <c r="M15" s="148"/>
      <c r="N15" s="144"/>
      <c r="O15" s="144"/>
      <c r="P15" s="144"/>
    </row>
    <row r="16" spans="1:20">
      <c r="E16" s="144"/>
      <c r="F16" s="144" t="s">
        <v>238</v>
      </c>
      <c r="G16" s="144"/>
      <c r="H16" s="144"/>
      <c r="I16" s="150"/>
      <c r="J16" s="144"/>
      <c r="K16" s="144"/>
      <c r="L16" s="144"/>
      <c r="M16" s="144"/>
      <c r="N16" s="144"/>
      <c r="O16" s="144"/>
      <c r="P16" s="144"/>
    </row>
    <row r="17" spans="1:26" ht="14.25" thickBot="1">
      <c r="A17" s="160"/>
      <c r="B17" s="160"/>
      <c r="C17" s="160"/>
      <c r="D17" s="160"/>
      <c r="E17" s="161"/>
      <c r="F17" s="161"/>
      <c r="G17" s="161"/>
      <c r="H17" s="161"/>
      <c r="I17" s="161"/>
      <c r="J17" s="161"/>
      <c r="K17" s="161"/>
      <c r="L17" s="161"/>
      <c r="M17" s="161"/>
      <c r="N17" s="161"/>
      <c r="O17" s="161"/>
      <c r="P17" s="161"/>
      <c r="Q17" s="160"/>
      <c r="R17" s="160"/>
      <c r="S17" s="160"/>
      <c r="T17" s="160"/>
      <c r="U17" s="160"/>
      <c r="V17" s="160"/>
      <c r="W17" s="160"/>
      <c r="X17" s="160"/>
      <c r="Y17" s="160"/>
      <c r="Z17" s="160"/>
    </row>
    <row r="18" spans="1:26">
      <c r="E18" s="144"/>
      <c r="F18" s="144"/>
      <c r="G18" s="144"/>
      <c r="H18" s="144"/>
      <c r="I18" s="144"/>
      <c r="J18" s="144"/>
      <c r="K18" s="144"/>
      <c r="L18" s="144"/>
      <c r="M18" s="144"/>
      <c r="N18" s="144"/>
      <c r="O18" s="144"/>
      <c r="P18" s="144"/>
    </row>
    <row r="19" spans="1:26" s="83" customFormat="1" ht="14.25">
      <c r="A19" s="84" t="s">
        <v>131</v>
      </c>
      <c r="E19" s="84" t="s">
        <v>216</v>
      </c>
      <c r="F19" s="154"/>
      <c r="H19" s="159" t="s">
        <v>215</v>
      </c>
    </row>
    <row r="20" spans="1:26">
      <c r="A20" s="153" t="s">
        <v>70</v>
      </c>
      <c r="B20" s="230" t="s">
        <v>135</v>
      </c>
      <c r="C20" s="234" t="s">
        <v>163</v>
      </c>
      <c r="E20" s="153" t="s">
        <v>207</v>
      </c>
      <c r="F20" s="153"/>
      <c r="G20" s="157" t="s">
        <v>199</v>
      </c>
      <c r="H20" s="157" t="s">
        <v>201</v>
      </c>
      <c r="I20" s="157" t="s">
        <v>203</v>
      </c>
      <c r="J20" s="157" t="s">
        <v>205</v>
      </c>
    </row>
    <row r="21" spans="1:26" ht="13.5" customHeight="1">
      <c r="A21" s="153" t="s">
        <v>71</v>
      </c>
      <c r="B21" s="230" t="s">
        <v>98</v>
      </c>
      <c r="C21" s="234"/>
      <c r="F21" s="163" t="s">
        <v>228</v>
      </c>
      <c r="G21" s="235" t="s">
        <v>37</v>
      </c>
      <c r="H21" s="235" t="s">
        <v>178</v>
      </c>
      <c r="I21" s="235" t="s">
        <v>16</v>
      </c>
      <c r="J21" s="235"/>
      <c r="K21" s="152"/>
      <c r="L21" s="152"/>
      <c r="M21" s="155"/>
      <c r="N21" s="155"/>
    </row>
    <row r="22" spans="1:26">
      <c r="A22" s="30" t="s">
        <v>75</v>
      </c>
      <c r="B22" s="229" t="s">
        <v>99</v>
      </c>
      <c r="C22" s="234"/>
      <c r="F22" s="153"/>
      <c r="G22" s="68"/>
      <c r="H22" s="68"/>
      <c r="I22" s="68"/>
      <c r="J22" s="68"/>
      <c r="K22" s="152"/>
      <c r="L22" s="152"/>
      <c r="M22" s="156"/>
      <c r="N22" s="156"/>
      <c r="O22" s="155"/>
      <c r="P22" s="155"/>
      <c r="Q22" s="155"/>
      <c r="R22" s="155"/>
    </row>
    <row r="23" spans="1:26" ht="14.25">
      <c r="A23" s="30" t="s">
        <v>100</v>
      </c>
      <c r="B23" s="231" t="s">
        <v>18</v>
      </c>
      <c r="C23" s="76"/>
      <c r="E23" s="84" t="s">
        <v>122</v>
      </c>
      <c r="F23" s="83"/>
      <c r="G23" s="83"/>
      <c r="O23" s="156"/>
      <c r="P23" s="156"/>
      <c r="Q23" s="156"/>
      <c r="R23" s="156"/>
    </row>
    <row r="24" spans="1:26">
      <c r="A24" s="30" t="s">
        <v>78</v>
      </c>
      <c r="B24" s="231" t="s">
        <v>94</v>
      </c>
      <c r="C24" s="204"/>
      <c r="D24" s="169" t="s">
        <v>231</v>
      </c>
      <c r="E24" s="153" t="s">
        <v>232</v>
      </c>
      <c r="F24" s="10" t="s">
        <v>115</v>
      </c>
      <c r="G24" s="63" t="s">
        <v>123</v>
      </c>
      <c r="I24" s="158"/>
      <c r="J24" s="158"/>
      <c r="K24" s="152"/>
      <c r="L24" s="152"/>
    </row>
    <row r="25" spans="1:26">
      <c r="A25" s="30" t="s">
        <v>79</v>
      </c>
      <c r="B25" s="230" t="s">
        <v>95</v>
      </c>
      <c r="C25" s="75"/>
      <c r="D25" s="158">
        <f>IF(G25="当",1,IF(G25="外",2,3))</f>
        <v>3</v>
      </c>
      <c r="F25" s="77"/>
      <c r="G25" s="236"/>
      <c r="I25" s="158"/>
      <c r="J25" s="158"/>
      <c r="K25" s="152"/>
      <c r="L25" s="152"/>
    </row>
    <row r="26" spans="1:26" ht="13.5" customHeight="1">
      <c r="A26" s="30" t="s">
        <v>84</v>
      </c>
      <c r="B26" s="229" t="s">
        <v>96</v>
      </c>
      <c r="C26" s="75"/>
      <c r="D26" s="158">
        <f>IF(G26="当",1,IF(G26="外",2,3))</f>
        <v>3</v>
      </c>
      <c r="F26" s="77"/>
      <c r="G26" s="236"/>
      <c r="I26" s="158"/>
      <c r="J26" s="158"/>
      <c r="K26" s="152"/>
      <c r="L26" s="152"/>
    </row>
    <row r="27" spans="1:26">
      <c r="A27" s="30" t="s">
        <v>85</v>
      </c>
      <c r="B27" s="230" t="s">
        <v>97</v>
      </c>
      <c r="C27" s="75"/>
      <c r="D27" s="158">
        <f>IF(G27="当",1,IF(G27="外",2,3))</f>
        <v>3</v>
      </c>
      <c r="F27" s="77"/>
      <c r="G27" s="236"/>
      <c r="I27" s="158"/>
      <c r="J27" s="158"/>
      <c r="K27" s="152"/>
      <c r="L27" s="152"/>
    </row>
    <row r="28" spans="1:26">
      <c r="A28" s="30" t="s">
        <v>86</v>
      </c>
      <c r="B28" s="230" t="s">
        <v>113</v>
      </c>
      <c r="C28" s="76"/>
      <c r="D28" s="158">
        <f>IF(G28="当",1,IF(G28="外",2,3))</f>
        <v>3</v>
      </c>
      <c r="F28" s="77"/>
      <c r="G28" s="236"/>
      <c r="I28" s="144"/>
      <c r="J28" s="144"/>
    </row>
    <row r="29" spans="1:26">
      <c r="A29" s="30" t="s">
        <v>87</v>
      </c>
      <c r="B29" s="230" t="s">
        <v>6</v>
      </c>
      <c r="C29" s="75"/>
      <c r="D29" s="156">
        <v>1</v>
      </c>
      <c r="E29" s="162"/>
      <c r="F29" s="162"/>
      <c r="G29" s="123"/>
      <c r="H29" s="162"/>
      <c r="I29" s="156"/>
      <c r="J29" s="162"/>
      <c r="K29" s="162"/>
      <c r="L29" s="123"/>
      <c r="M29" s="162"/>
      <c r="N29" s="156"/>
      <c r="O29" s="162"/>
      <c r="P29" s="162"/>
      <c r="Q29" s="123"/>
      <c r="R29" s="162"/>
      <c r="S29" s="156"/>
      <c r="T29" s="162"/>
      <c r="U29" s="162"/>
      <c r="V29" s="123"/>
      <c r="W29" s="162"/>
      <c r="X29" s="156"/>
      <c r="Y29" s="162"/>
      <c r="Z29" s="162"/>
    </row>
    <row r="30" spans="1:26">
      <c r="A30" s="30" t="s">
        <v>101</v>
      </c>
      <c r="B30" s="230" t="s">
        <v>7</v>
      </c>
      <c r="C30" s="75"/>
      <c r="D30" s="47"/>
      <c r="E30" s="30" t="s">
        <v>180</v>
      </c>
      <c r="F30" t="s">
        <v>105</v>
      </c>
      <c r="P30" s="19" t="s">
        <v>199</v>
      </c>
      <c r="Q30" s="19" t="s">
        <v>200</v>
      </c>
      <c r="R30" s="19" t="s">
        <v>202</v>
      </c>
      <c r="S30" s="19" t="s">
        <v>204</v>
      </c>
    </row>
    <row r="31" spans="1:26">
      <c r="A31" s="30" t="s">
        <v>161</v>
      </c>
      <c r="B31" s="230" t="s">
        <v>9</v>
      </c>
      <c r="C31" s="75"/>
      <c r="D31" s="45"/>
      <c r="F31" s="350" t="s">
        <v>102</v>
      </c>
      <c r="G31" s="352" t="s">
        <v>106</v>
      </c>
      <c r="H31" s="353"/>
      <c r="I31" s="352" t="s">
        <v>107</v>
      </c>
      <c r="J31" s="353"/>
      <c r="K31" s="354" t="s">
        <v>47</v>
      </c>
      <c r="L31" s="356" t="s">
        <v>108</v>
      </c>
      <c r="M31" s="357"/>
      <c r="N31" s="358"/>
      <c r="O31" s="359" t="s">
        <v>38</v>
      </c>
      <c r="P31" s="354" t="s">
        <v>112</v>
      </c>
      <c r="Q31" s="354"/>
      <c r="R31" s="354"/>
      <c r="S31" s="354"/>
      <c r="T31" s="361"/>
      <c r="V31" t="s">
        <v>199</v>
      </c>
      <c r="W31" t="s">
        <v>200</v>
      </c>
      <c r="X31" t="s">
        <v>202</v>
      </c>
      <c r="Y31" t="s">
        <v>204</v>
      </c>
      <c r="Z31" t="s">
        <v>206</v>
      </c>
    </row>
    <row r="32" spans="1:26">
      <c r="C32" s="94"/>
      <c r="D32" t="s">
        <v>143</v>
      </c>
      <c r="F32" s="351"/>
      <c r="G32" s="69" t="s">
        <v>116</v>
      </c>
      <c r="H32" s="48" t="s">
        <v>117</v>
      </c>
      <c r="I32" s="69" t="s">
        <v>118</v>
      </c>
      <c r="J32" s="48" t="s">
        <v>119</v>
      </c>
      <c r="K32" s="355"/>
      <c r="L32" s="48" t="s">
        <v>109</v>
      </c>
      <c r="M32" s="48" t="s">
        <v>110</v>
      </c>
      <c r="N32" s="48" t="s">
        <v>111</v>
      </c>
      <c r="O32" s="360"/>
      <c r="P32" s="164" t="str">
        <f>G21</f>
        <v>県ｲﾝﾄﾞｱ</v>
      </c>
      <c r="Q32" s="164" t="str">
        <f>H21</f>
        <v>HJS</v>
      </c>
      <c r="R32" s="164" t="str">
        <f>I21</f>
        <v>春地区</v>
      </c>
      <c r="S32" s="164">
        <f>J21</f>
        <v>0</v>
      </c>
      <c r="T32" s="46" t="s">
        <v>14</v>
      </c>
      <c r="V32" t="str">
        <f t="shared" ref="V32:W32" si="0">IF(P32=0,"",P32&amp;"P")</f>
        <v>県ｲﾝﾄﾞｱP</v>
      </c>
      <c r="W32" t="str">
        <f t="shared" si="0"/>
        <v>HJSP</v>
      </c>
      <c r="X32" t="str">
        <f>IF(R32=0,"",R32&amp;"P")</f>
        <v>春地区P</v>
      </c>
      <c r="Y32" t="str">
        <f t="shared" ref="Y32" si="1">IF(S32=0,"",S32&amp;"P")</f>
        <v/>
      </c>
      <c r="Z32" t="s">
        <v>192</v>
      </c>
    </row>
    <row r="33" spans="4:26">
      <c r="D33" t="s">
        <v>261</v>
      </c>
      <c r="F33" s="343" t="s">
        <v>124</v>
      </c>
      <c r="G33" s="65" t="s">
        <v>59</v>
      </c>
      <c r="H33" s="65" t="s">
        <v>125</v>
      </c>
      <c r="I33" s="86" t="s">
        <v>127</v>
      </c>
      <c r="J33" s="86" t="s">
        <v>128</v>
      </c>
      <c r="K33" s="64">
        <v>3</v>
      </c>
      <c r="L33" s="64">
        <v>5</v>
      </c>
      <c r="M33" s="64">
        <v>11</v>
      </c>
      <c r="N33" s="64">
        <v>10</v>
      </c>
      <c r="O33" s="64">
        <v>15249012</v>
      </c>
      <c r="P33" s="223" t="s">
        <v>186</v>
      </c>
      <c r="Q33" s="223" t="s">
        <v>185</v>
      </c>
      <c r="R33" s="224"/>
      <c r="S33" s="225"/>
      <c r="T33" s="345">
        <f ca="1">Z33</f>
        <v>50</v>
      </c>
      <c r="V33" s="64">
        <f t="shared" ref="V33:V66" ca="1" si="2">IF(P33="","",VLOOKUP(P33,INDIRECT(V$32),2,FALSE))</f>
        <v>20</v>
      </c>
      <c r="W33" s="64">
        <f t="shared" ref="W33:W66" ca="1" si="3">IF(Q33="","",VLOOKUP(Q33,INDIRECT(W$32),2,FALSE))</f>
        <v>15</v>
      </c>
      <c r="X33" s="64" t="str">
        <f t="shared" ref="X33:X66" ca="1" si="4">IF(R33="","",VLOOKUP(R33,INDIRECT(X$32),2,FALSE))</f>
        <v/>
      </c>
      <c r="Y33" s="64" t="str">
        <f t="shared" ref="Y33:Y66" ca="1" si="5">IF(S33="","",VLOOKUP(S33,INDIRECT(Y$32),2,FALSE))</f>
        <v/>
      </c>
      <c r="Z33" s="64">
        <f ca="1">IF(G33="","",SUM(V33:Y34))</f>
        <v>50</v>
      </c>
    </row>
    <row r="34" spans="4:26">
      <c r="D34">
        <f>COUNTA(個人戦入力!G35:G66)/2</f>
        <v>0</v>
      </c>
      <c r="F34" s="344"/>
      <c r="G34" s="67" t="s">
        <v>29</v>
      </c>
      <c r="H34" s="67" t="s">
        <v>126</v>
      </c>
      <c r="I34" s="87" t="s">
        <v>129</v>
      </c>
      <c r="J34" s="87" t="s">
        <v>130</v>
      </c>
      <c r="K34" s="66">
        <v>1</v>
      </c>
      <c r="L34" s="66">
        <v>7</v>
      </c>
      <c r="M34" s="66">
        <v>6</v>
      </c>
      <c r="N34" s="66">
        <v>11</v>
      </c>
      <c r="O34" s="66" t="s">
        <v>120</v>
      </c>
      <c r="P34" s="226" t="s">
        <v>185</v>
      </c>
      <c r="Q34" s="226"/>
      <c r="R34" s="227"/>
      <c r="S34" s="228"/>
      <c r="T34" s="346"/>
      <c r="V34" s="64">
        <f t="shared" ca="1" si="2"/>
        <v>15</v>
      </c>
      <c r="W34" s="64" t="str">
        <f t="shared" ca="1" si="3"/>
        <v/>
      </c>
      <c r="X34" s="64" t="str">
        <f t="shared" ca="1" si="4"/>
        <v/>
      </c>
      <c r="Y34" s="64" t="str">
        <f t="shared" ca="1" si="5"/>
        <v/>
      </c>
      <c r="Z34" s="64"/>
    </row>
    <row r="35" spans="4:26">
      <c r="D35">
        <v>11</v>
      </c>
      <c r="F35" s="339">
        <v>1</v>
      </c>
      <c r="G35" s="78"/>
      <c r="H35" s="78"/>
      <c r="I35" s="88"/>
      <c r="J35" s="88"/>
      <c r="K35" s="79"/>
      <c r="L35" s="79"/>
      <c r="M35" s="79"/>
      <c r="N35" s="79"/>
      <c r="O35" s="208"/>
      <c r="P35" s="298"/>
      <c r="Q35" s="298"/>
      <c r="R35" s="299"/>
      <c r="S35" s="300"/>
      <c r="T35" s="347" t="str">
        <f t="shared" ref="T35" si="6">Z35</f>
        <v/>
      </c>
      <c r="V35" s="19" t="str">
        <f t="shared" ca="1" si="2"/>
        <v/>
      </c>
      <c r="W35" s="19" t="str">
        <f t="shared" ca="1" si="3"/>
        <v/>
      </c>
      <c r="X35" s="19" t="str">
        <f t="shared" ca="1" si="4"/>
        <v/>
      </c>
      <c r="Y35" s="19" t="str">
        <f t="shared" ca="1" si="5"/>
        <v/>
      </c>
      <c r="Z35" s="338" t="str">
        <f>IF(G35="","",SUM(V35:Y36))</f>
        <v/>
      </c>
    </row>
    <row r="36" spans="4:26">
      <c r="D36">
        <v>12</v>
      </c>
      <c r="F36" s="340"/>
      <c r="G36" s="80"/>
      <c r="H36" s="80"/>
      <c r="I36" s="89"/>
      <c r="J36" s="89"/>
      <c r="K36" s="81"/>
      <c r="L36" s="81"/>
      <c r="M36" s="81"/>
      <c r="N36" s="81"/>
      <c r="O36" s="209"/>
      <c r="P36" s="301"/>
      <c r="Q36" s="301"/>
      <c r="R36" s="302"/>
      <c r="S36" s="303"/>
      <c r="T36" s="348"/>
      <c r="V36" s="19" t="str">
        <f t="shared" ca="1" si="2"/>
        <v/>
      </c>
      <c r="W36" s="19" t="str">
        <f t="shared" ca="1" si="3"/>
        <v/>
      </c>
      <c r="X36" s="19" t="str">
        <f t="shared" ca="1" si="4"/>
        <v/>
      </c>
      <c r="Y36" s="19" t="str">
        <f t="shared" ca="1" si="5"/>
        <v/>
      </c>
      <c r="Z36" s="338"/>
    </row>
    <row r="37" spans="4:26">
      <c r="D37">
        <v>21</v>
      </c>
      <c r="F37" s="339">
        <v>2</v>
      </c>
      <c r="G37" s="78"/>
      <c r="H37" s="78"/>
      <c r="I37" s="88"/>
      <c r="J37" s="88"/>
      <c r="K37" s="79"/>
      <c r="L37" s="79"/>
      <c r="M37" s="79"/>
      <c r="N37" s="79"/>
      <c r="O37" s="208"/>
      <c r="P37" s="298"/>
      <c r="Q37" s="298"/>
      <c r="R37" s="299"/>
      <c r="S37" s="300"/>
      <c r="T37" s="341" t="str">
        <f t="shared" ref="T37" si="7">Z37</f>
        <v/>
      </c>
      <c r="V37" s="19" t="str">
        <f t="shared" ca="1" si="2"/>
        <v/>
      </c>
      <c r="W37" s="19" t="str">
        <f t="shared" ca="1" si="3"/>
        <v/>
      </c>
      <c r="X37" s="19" t="str">
        <f t="shared" ca="1" si="4"/>
        <v/>
      </c>
      <c r="Y37" s="19" t="str">
        <f t="shared" ca="1" si="5"/>
        <v/>
      </c>
      <c r="Z37" s="338" t="str">
        <f>IF(G37="","",SUM(V37:Y38))</f>
        <v/>
      </c>
    </row>
    <row r="38" spans="4:26">
      <c r="D38">
        <v>22</v>
      </c>
      <c r="F38" s="340"/>
      <c r="G38" s="80"/>
      <c r="H38" s="80"/>
      <c r="I38" s="89"/>
      <c r="J38" s="89"/>
      <c r="K38" s="81"/>
      <c r="L38" s="81"/>
      <c r="M38" s="81"/>
      <c r="N38" s="81"/>
      <c r="O38" s="209"/>
      <c r="P38" s="301"/>
      <c r="Q38" s="301"/>
      <c r="R38" s="302"/>
      <c r="S38" s="303"/>
      <c r="T38" s="342"/>
      <c r="V38" s="19" t="str">
        <f t="shared" ca="1" si="2"/>
        <v/>
      </c>
      <c r="W38" s="19" t="str">
        <f t="shared" ca="1" si="3"/>
        <v/>
      </c>
      <c r="X38" s="19" t="str">
        <f t="shared" ca="1" si="4"/>
        <v/>
      </c>
      <c r="Y38" s="19" t="str">
        <f t="shared" ca="1" si="5"/>
        <v/>
      </c>
      <c r="Z38" s="338"/>
    </row>
    <row r="39" spans="4:26">
      <c r="D39">
        <v>31</v>
      </c>
      <c r="F39" s="339">
        <v>3</v>
      </c>
      <c r="G39" s="78"/>
      <c r="H39" s="78"/>
      <c r="I39" s="88"/>
      <c r="J39" s="88"/>
      <c r="K39" s="79"/>
      <c r="L39" s="79"/>
      <c r="M39" s="79"/>
      <c r="N39" s="79"/>
      <c r="O39" s="208"/>
      <c r="P39" s="298"/>
      <c r="Q39" s="298"/>
      <c r="R39" s="299"/>
      <c r="S39" s="300"/>
      <c r="T39" s="341" t="str">
        <f t="shared" ref="T39" si="8">Z39</f>
        <v/>
      </c>
      <c r="V39" s="19" t="str">
        <f t="shared" ca="1" si="2"/>
        <v/>
      </c>
      <c r="W39" s="19" t="str">
        <f t="shared" ca="1" si="3"/>
        <v/>
      </c>
      <c r="X39" s="19" t="str">
        <f t="shared" ca="1" si="4"/>
        <v/>
      </c>
      <c r="Y39" s="19" t="str">
        <f t="shared" ca="1" si="5"/>
        <v/>
      </c>
      <c r="Z39" s="338" t="str">
        <f>IF(G39="","",SUM(V39:Y40))</f>
        <v/>
      </c>
    </row>
    <row r="40" spans="4:26">
      <c r="D40">
        <v>32</v>
      </c>
      <c r="F40" s="340"/>
      <c r="G40" s="80"/>
      <c r="H40" s="80"/>
      <c r="I40" s="89"/>
      <c r="J40" s="89"/>
      <c r="K40" s="81"/>
      <c r="L40" s="81"/>
      <c r="M40" s="81"/>
      <c r="N40" s="81"/>
      <c r="O40" s="209"/>
      <c r="P40" s="301"/>
      <c r="Q40" s="301"/>
      <c r="R40" s="302"/>
      <c r="S40" s="303"/>
      <c r="T40" s="342"/>
      <c r="V40" s="19" t="str">
        <f t="shared" ca="1" si="2"/>
        <v/>
      </c>
      <c r="W40" s="19" t="str">
        <f t="shared" ca="1" si="3"/>
        <v/>
      </c>
      <c r="X40" s="19" t="str">
        <f t="shared" ca="1" si="4"/>
        <v/>
      </c>
      <c r="Y40" s="19" t="str">
        <f t="shared" ca="1" si="5"/>
        <v/>
      </c>
      <c r="Z40" s="338"/>
    </row>
    <row r="41" spans="4:26">
      <c r="D41">
        <f>F41*10+1</f>
        <v>41</v>
      </c>
      <c r="F41" s="339">
        <v>4</v>
      </c>
      <c r="G41" s="78"/>
      <c r="H41" s="78"/>
      <c r="I41" s="88"/>
      <c r="J41" s="88"/>
      <c r="K41" s="79"/>
      <c r="L41" s="79"/>
      <c r="M41" s="79"/>
      <c r="N41" s="79"/>
      <c r="O41" s="208"/>
      <c r="P41" s="298"/>
      <c r="Q41" s="298"/>
      <c r="R41" s="299"/>
      <c r="S41" s="300"/>
      <c r="T41" s="341" t="str">
        <f t="shared" ref="T41" si="9">Z41</f>
        <v/>
      </c>
      <c r="V41" s="19" t="str">
        <f t="shared" ca="1" si="2"/>
        <v/>
      </c>
      <c r="W41" s="19" t="str">
        <f t="shared" ca="1" si="3"/>
        <v/>
      </c>
      <c r="X41" s="19" t="str">
        <f t="shared" ca="1" si="4"/>
        <v/>
      </c>
      <c r="Y41" s="19" t="str">
        <f t="shared" ca="1" si="5"/>
        <v/>
      </c>
      <c r="Z41" s="338" t="str">
        <f>IF(G41="","",SUM(V41:Y42))</f>
        <v/>
      </c>
    </row>
    <row r="42" spans="4:26">
      <c r="D42">
        <f>F41*10+2</f>
        <v>42</v>
      </c>
      <c r="F42" s="340"/>
      <c r="G42" s="80"/>
      <c r="H42" s="80"/>
      <c r="I42" s="89"/>
      <c r="J42" s="89"/>
      <c r="K42" s="81"/>
      <c r="L42" s="81"/>
      <c r="M42" s="81"/>
      <c r="N42" s="81"/>
      <c r="O42" s="209"/>
      <c r="P42" s="301"/>
      <c r="Q42" s="301"/>
      <c r="R42" s="302"/>
      <c r="S42" s="303"/>
      <c r="T42" s="342"/>
      <c r="V42" s="19" t="str">
        <f t="shared" ca="1" si="2"/>
        <v/>
      </c>
      <c r="W42" s="19" t="str">
        <f t="shared" ca="1" si="3"/>
        <v/>
      </c>
      <c r="X42" s="19" t="str">
        <f t="shared" ca="1" si="4"/>
        <v/>
      </c>
      <c r="Y42" s="19" t="str">
        <f t="shared" ca="1" si="5"/>
        <v/>
      </c>
      <c r="Z42" s="338"/>
    </row>
    <row r="43" spans="4:26">
      <c r="D43">
        <f>F43*10+1</f>
        <v>51</v>
      </c>
      <c r="F43" s="339">
        <v>5</v>
      </c>
      <c r="G43" s="78"/>
      <c r="H43" s="78"/>
      <c r="I43" s="88"/>
      <c r="J43" s="88"/>
      <c r="K43" s="79"/>
      <c r="L43" s="79"/>
      <c r="M43" s="79"/>
      <c r="N43" s="79"/>
      <c r="O43" s="208"/>
      <c r="P43" s="298"/>
      <c r="Q43" s="298"/>
      <c r="R43" s="299"/>
      <c r="S43" s="300"/>
      <c r="T43" s="232" t="str">
        <f t="shared" ref="T43" si="10">Z43</f>
        <v/>
      </c>
      <c r="V43" s="19" t="str">
        <f t="shared" ca="1" si="2"/>
        <v/>
      </c>
      <c r="W43" s="19" t="str">
        <f t="shared" ca="1" si="3"/>
        <v/>
      </c>
      <c r="X43" s="19" t="str">
        <f t="shared" ca="1" si="4"/>
        <v/>
      </c>
      <c r="Y43" s="19" t="str">
        <f t="shared" ca="1" si="5"/>
        <v/>
      </c>
      <c r="Z43" s="338" t="str">
        <f>IF(G43="","",SUM(V43:Y44))</f>
        <v/>
      </c>
    </row>
    <row r="44" spans="4:26">
      <c r="D44">
        <f>F43*10+2</f>
        <v>52</v>
      </c>
      <c r="F44" s="340"/>
      <c r="G44" s="80"/>
      <c r="H44" s="80"/>
      <c r="I44" s="89"/>
      <c r="J44" s="89"/>
      <c r="K44" s="81"/>
      <c r="L44" s="81"/>
      <c r="M44" s="81"/>
      <c r="N44" s="81"/>
      <c r="O44" s="209"/>
      <c r="P44" s="301"/>
      <c r="Q44" s="301"/>
      <c r="R44" s="302"/>
      <c r="S44" s="303"/>
      <c r="T44" s="233"/>
      <c r="V44" s="19" t="str">
        <f t="shared" ca="1" si="2"/>
        <v/>
      </c>
      <c r="W44" s="19" t="str">
        <f t="shared" ca="1" si="3"/>
        <v/>
      </c>
      <c r="X44" s="19" t="str">
        <f t="shared" ca="1" si="4"/>
        <v/>
      </c>
      <c r="Y44" s="19" t="str">
        <f t="shared" ca="1" si="5"/>
        <v/>
      </c>
      <c r="Z44" s="338"/>
    </row>
    <row r="45" spans="4:26">
      <c r="D45">
        <f>F45*10+1</f>
        <v>61</v>
      </c>
      <c r="F45" s="339">
        <v>6</v>
      </c>
      <c r="G45" s="78"/>
      <c r="H45" s="78"/>
      <c r="I45" s="88"/>
      <c r="J45" s="88"/>
      <c r="K45" s="79"/>
      <c r="L45" s="79"/>
      <c r="M45" s="79"/>
      <c r="N45" s="79"/>
      <c r="O45" s="208"/>
      <c r="P45" s="298"/>
      <c r="Q45" s="298"/>
      <c r="R45" s="299"/>
      <c r="S45" s="300"/>
      <c r="T45" s="341" t="str">
        <f t="shared" ref="T45" si="11">Z45</f>
        <v/>
      </c>
      <c r="V45" s="19" t="str">
        <f t="shared" ca="1" si="2"/>
        <v/>
      </c>
      <c r="W45" s="19" t="str">
        <f t="shared" ca="1" si="3"/>
        <v/>
      </c>
      <c r="X45" s="19" t="str">
        <f t="shared" ca="1" si="4"/>
        <v/>
      </c>
      <c r="Y45" s="19" t="str">
        <f t="shared" ca="1" si="5"/>
        <v/>
      </c>
      <c r="Z45" s="338" t="str">
        <f>IF(G45="","",SUM(V45:Y46))</f>
        <v/>
      </c>
    </row>
    <row r="46" spans="4:26">
      <c r="D46">
        <f>F45*10+2</f>
        <v>62</v>
      </c>
      <c r="F46" s="340"/>
      <c r="G46" s="80"/>
      <c r="H46" s="80"/>
      <c r="I46" s="89"/>
      <c r="J46" s="89"/>
      <c r="K46" s="81"/>
      <c r="L46" s="81"/>
      <c r="M46" s="81"/>
      <c r="N46" s="81"/>
      <c r="O46" s="209"/>
      <c r="P46" s="301"/>
      <c r="Q46" s="301"/>
      <c r="R46" s="302"/>
      <c r="S46" s="303"/>
      <c r="T46" s="342"/>
      <c r="V46" s="19" t="str">
        <f t="shared" ca="1" si="2"/>
        <v/>
      </c>
      <c r="W46" s="19" t="str">
        <f t="shared" ca="1" si="3"/>
        <v/>
      </c>
      <c r="X46" s="19" t="str">
        <f t="shared" ca="1" si="4"/>
        <v/>
      </c>
      <c r="Y46" s="19" t="str">
        <f t="shared" ca="1" si="5"/>
        <v/>
      </c>
      <c r="Z46" s="338"/>
    </row>
    <row r="47" spans="4:26">
      <c r="D47">
        <f>F47*10+1</f>
        <v>71</v>
      </c>
      <c r="F47" s="339">
        <v>7</v>
      </c>
      <c r="G47" s="78"/>
      <c r="H47" s="78"/>
      <c r="I47" s="88"/>
      <c r="J47" s="88"/>
      <c r="K47" s="79"/>
      <c r="L47" s="79"/>
      <c r="M47" s="79"/>
      <c r="N47" s="79"/>
      <c r="O47" s="208"/>
      <c r="P47" s="298"/>
      <c r="Q47" s="298"/>
      <c r="R47" s="299"/>
      <c r="S47" s="300"/>
      <c r="T47" s="341" t="str">
        <f t="shared" ref="T47" si="12">Z47</f>
        <v/>
      </c>
      <c r="V47" s="19" t="str">
        <f t="shared" ca="1" si="2"/>
        <v/>
      </c>
      <c r="W47" s="19" t="str">
        <f t="shared" ca="1" si="3"/>
        <v/>
      </c>
      <c r="X47" s="19" t="str">
        <f t="shared" ca="1" si="4"/>
        <v/>
      </c>
      <c r="Y47" s="19" t="str">
        <f t="shared" ca="1" si="5"/>
        <v/>
      </c>
      <c r="Z47" s="338" t="str">
        <f>IF(G47="","",SUM(V47:Y48))</f>
        <v/>
      </c>
    </row>
    <row r="48" spans="4:26">
      <c r="D48">
        <f>F47*10+2</f>
        <v>72</v>
      </c>
      <c r="F48" s="340"/>
      <c r="G48" s="80"/>
      <c r="H48" s="80"/>
      <c r="I48" s="89"/>
      <c r="J48" s="89"/>
      <c r="K48" s="81"/>
      <c r="L48" s="81"/>
      <c r="M48" s="81"/>
      <c r="N48" s="81"/>
      <c r="O48" s="209"/>
      <c r="P48" s="301"/>
      <c r="Q48" s="301"/>
      <c r="R48" s="302"/>
      <c r="S48" s="303"/>
      <c r="T48" s="342"/>
      <c r="V48" s="19" t="str">
        <f t="shared" ca="1" si="2"/>
        <v/>
      </c>
      <c r="W48" s="19" t="str">
        <f t="shared" ca="1" si="3"/>
        <v/>
      </c>
      <c r="X48" s="19" t="str">
        <f t="shared" ca="1" si="4"/>
        <v/>
      </c>
      <c r="Y48" s="19" t="str">
        <f t="shared" ca="1" si="5"/>
        <v/>
      </c>
      <c r="Z48" s="338"/>
    </row>
    <row r="49" spans="4:26">
      <c r="D49">
        <f>F49*10+1</f>
        <v>81</v>
      </c>
      <c r="F49" s="339">
        <v>8</v>
      </c>
      <c r="G49" s="78"/>
      <c r="H49" s="78"/>
      <c r="I49" s="88"/>
      <c r="J49" s="88"/>
      <c r="K49" s="79"/>
      <c r="L49" s="79"/>
      <c r="M49" s="79"/>
      <c r="N49" s="79"/>
      <c r="O49" s="208"/>
      <c r="P49" s="298"/>
      <c r="Q49" s="298"/>
      <c r="R49" s="299"/>
      <c r="S49" s="300"/>
      <c r="T49" s="341" t="str">
        <f t="shared" ref="T49" si="13">Z49</f>
        <v/>
      </c>
      <c r="V49" s="19" t="str">
        <f t="shared" ca="1" si="2"/>
        <v/>
      </c>
      <c r="W49" s="19" t="str">
        <f t="shared" ca="1" si="3"/>
        <v/>
      </c>
      <c r="X49" s="19" t="str">
        <f t="shared" ca="1" si="4"/>
        <v/>
      </c>
      <c r="Y49" s="19" t="str">
        <f t="shared" ca="1" si="5"/>
        <v/>
      </c>
      <c r="Z49" s="338" t="str">
        <f>IF(G49="","",SUM(V49:Y50))</f>
        <v/>
      </c>
    </row>
    <row r="50" spans="4:26">
      <c r="D50">
        <f>F49*10+2</f>
        <v>82</v>
      </c>
      <c r="F50" s="340"/>
      <c r="G50" s="80"/>
      <c r="H50" s="80"/>
      <c r="I50" s="89"/>
      <c r="J50" s="89"/>
      <c r="K50" s="81"/>
      <c r="L50" s="81"/>
      <c r="M50" s="81"/>
      <c r="N50" s="81"/>
      <c r="O50" s="209"/>
      <c r="P50" s="301"/>
      <c r="Q50" s="301"/>
      <c r="R50" s="302"/>
      <c r="S50" s="303"/>
      <c r="T50" s="342"/>
      <c r="V50" s="19" t="str">
        <f t="shared" ca="1" si="2"/>
        <v/>
      </c>
      <c r="W50" s="19" t="str">
        <f t="shared" ca="1" si="3"/>
        <v/>
      </c>
      <c r="X50" s="19" t="str">
        <f t="shared" ca="1" si="4"/>
        <v/>
      </c>
      <c r="Y50" s="19" t="str">
        <f t="shared" ca="1" si="5"/>
        <v/>
      </c>
      <c r="Z50" s="338"/>
    </row>
    <row r="51" spans="4:26">
      <c r="D51">
        <f>F51*10+1</f>
        <v>91</v>
      </c>
      <c r="F51" s="339">
        <v>9</v>
      </c>
      <c r="G51" s="78"/>
      <c r="H51" s="78"/>
      <c r="I51" s="88"/>
      <c r="J51" s="88"/>
      <c r="K51" s="79"/>
      <c r="L51" s="79"/>
      <c r="M51" s="79"/>
      <c r="N51" s="79"/>
      <c r="O51" s="208"/>
      <c r="P51" s="298"/>
      <c r="Q51" s="298"/>
      <c r="R51" s="299"/>
      <c r="S51" s="300"/>
      <c r="T51" s="341" t="str">
        <f t="shared" ref="T51" si="14">Z51</f>
        <v/>
      </c>
      <c r="V51" s="19" t="str">
        <f t="shared" ca="1" si="2"/>
        <v/>
      </c>
      <c r="W51" s="19" t="str">
        <f t="shared" ca="1" si="3"/>
        <v/>
      </c>
      <c r="X51" s="19" t="str">
        <f t="shared" ca="1" si="4"/>
        <v/>
      </c>
      <c r="Y51" s="19" t="str">
        <f t="shared" ca="1" si="5"/>
        <v/>
      </c>
      <c r="Z51" s="338" t="str">
        <f>IF(G51="","",SUM(V51:Y52))</f>
        <v/>
      </c>
    </row>
    <row r="52" spans="4:26">
      <c r="D52">
        <f>F51*10+2</f>
        <v>92</v>
      </c>
      <c r="F52" s="340"/>
      <c r="G52" s="80"/>
      <c r="H52" s="80"/>
      <c r="I52" s="89"/>
      <c r="J52" s="89"/>
      <c r="K52" s="81"/>
      <c r="L52" s="81"/>
      <c r="M52" s="81"/>
      <c r="N52" s="81"/>
      <c r="O52" s="209"/>
      <c r="P52" s="301"/>
      <c r="Q52" s="301"/>
      <c r="R52" s="302"/>
      <c r="S52" s="303"/>
      <c r="T52" s="342"/>
      <c r="V52" s="19" t="str">
        <f t="shared" ca="1" si="2"/>
        <v/>
      </c>
      <c r="W52" s="19" t="str">
        <f t="shared" ca="1" si="3"/>
        <v/>
      </c>
      <c r="X52" s="19" t="str">
        <f t="shared" ca="1" si="4"/>
        <v/>
      </c>
      <c r="Y52" s="19" t="str">
        <f t="shared" ca="1" si="5"/>
        <v/>
      </c>
      <c r="Z52" s="338"/>
    </row>
    <row r="53" spans="4:26">
      <c r="D53">
        <f>F53*10+1</f>
        <v>101</v>
      </c>
      <c r="F53" s="339">
        <v>10</v>
      </c>
      <c r="G53" s="78"/>
      <c r="H53" s="78"/>
      <c r="I53" s="88"/>
      <c r="J53" s="88"/>
      <c r="K53" s="79"/>
      <c r="L53" s="79"/>
      <c r="M53" s="79"/>
      <c r="N53" s="79"/>
      <c r="O53" s="208"/>
      <c r="P53" s="298"/>
      <c r="Q53" s="298"/>
      <c r="R53" s="299"/>
      <c r="S53" s="300"/>
      <c r="T53" s="341" t="str">
        <f t="shared" ref="T53" si="15">Z53</f>
        <v/>
      </c>
      <c r="V53" s="19" t="str">
        <f t="shared" ca="1" si="2"/>
        <v/>
      </c>
      <c r="W53" s="19" t="str">
        <f t="shared" ca="1" si="3"/>
        <v/>
      </c>
      <c r="X53" s="19" t="str">
        <f t="shared" ca="1" si="4"/>
        <v/>
      </c>
      <c r="Y53" s="19" t="str">
        <f t="shared" ca="1" si="5"/>
        <v/>
      </c>
      <c r="Z53" s="338" t="str">
        <f>IF(G53="","",SUM(V53:Y54))</f>
        <v/>
      </c>
    </row>
    <row r="54" spans="4:26">
      <c r="D54">
        <f>F53*10+2</f>
        <v>102</v>
      </c>
      <c r="F54" s="340"/>
      <c r="G54" s="80"/>
      <c r="H54" s="80"/>
      <c r="I54" s="89"/>
      <c r="J54" s="89"/>
      <c r="K54" s="81"/>
      <c r="L54" s="81"/>
      <c r="M54" s="81"/>
      <c r="N54" s="81"/>
      <c r="O54" s="209"/>
      <c r="P54" s="301"/>
      <c r="Q54" s="301"/>
      <c r="R54" s="302"/>
      <c r="S54" s="303"/>
      <c r="T54" s="342"/>
      <c r="V54" s="19" t="str">
        <f t="shared" ca="1" si="2"/>
        <v/>
      </c>
      <c r="W54" s="19" t="str">
        <f t="shared" ca="1" si="3"/>
        <v/>
      </c>
      <c r="X54" s="19" t="str">
        <f t="shared" ca="1" si="4"/>
        <v/>
      </c>
      <c r="Y54" s="19" t="str">
        <f t="shared" ca="1" si="5"/>
        <v/>
      </c>
      <c r="Z54" s="338"/>
    </row>
    <row r="55" spans="4:26">
      <c r="D55">
        <f>F55*10+1</f>
        <v>111</v>
      </c>
      <c r="F55" s="339">
        <v>11</v>
      </c>
      <c r="G55" s="78"/>
      <c r="H55" s="78"/>
      <c r="I55" s="88"/>
      <c r="J55" s="88"/>
      <c r="K55" s="79"/>
      <c r="L55" s="79"/>
      <c r="M55" s="79"/>
      <c r="N55" s="79"/>
      <c r="O55" s="208"/>
      <c r="P55" s="298"/>
      <c r="Q55" s="298"/>
      <c r="R55" s="299"/>
      <c r="S55" s="300"/>
      <c r="T55" s="341" t="str">
        <f t="shared" ref="T55" si="16">Z55</f>
        <v/>
      </c>
      <c r="V55" s="19" t="str">
        <f t="shared" ca="1" si="2"/>
        <v/>
      </c>
      <c r="W55" s="19" t="str">
        <f t="shared" ca="1" si="3"/>
        <v/>
      </c>
      <c r="X55" s="19" t="str">
        <f t="shared" ca="1" si="4"/>
        <v/>
      </c>
      <c r="Y55" s="19" t="str">
        <f t="shared" ca="1" si="5"/>
        <v/>
      </c>
      <c r="Z55" s="338" t="str">
        <f>IF(G55="","",SUM(V55:Y56))</f>
        <v/>
      </c>
    </row>
    <row r="56" spans="4:26">
      <c r="D56">
        <f>F55*10+2</f>
        <v>112</v>
      </c>
      <c r="F56" s="340"/>
      <c r="G56" s="80"/>
      <c r="H56" s="80"/>
      <c r="I56" s="89"/>
      <c r="J56" s="89"/>
      <c r="K56" s="81"/>
      <c r="L56" s="81"/>
      <c r="M56" s="81"/>
      <c r="N56" s="81"/>
      <c r="O56" s="209"/>
      <c r="P56" s="301"/>
      <c r="Q56" s="301"/>
      <c r="R56" s="302"/>
      <c r="S56" s="303"/>
      <c r="T56" s="342"/>
      <c r="V56" s="19" t="str">
        <f t="shared" ca="1" si="2"/>
        <v/>
      </c>
      <c r="W56" s="19" t="str">
        <f t="shared" ca="1" si="3"/>
        <v/>
      </c>
      <c r="X56" s="19" t="str">
        <f t="shared" ca="1" si="4"/>
        <v/>
      </c>
      <c r="Y56" s="19" t="str">
        <f t="shared" ca="1" si="5"/>
        <v/>
      </c>
      <c r="Z56" s="338"/>
    </row>
    <row r="57" spans="4:26">
      <c r="D57">
        <f>F57*10+1</f>
        <v>121</v>
      </c>
      <c r="F57" s="339">
        <v>12</v>
      </c>
      <c r="G57" s="78"/>
      <c r="H57" s="78"/>
      <c r="I57" s="88"/>
      <c r="J57" s="88"/>
      <c r="K57" s="79"/>
      <c r="L57" s="79"/>
      <c r="M57" s="79"/>
      <c r="N57" s="79"/>
      <c r="O57" s="208"/>
      <c r="P57" s="298"/>
      <c r="Q57" s="298"/>
      <c r="R57" s="299"/>
      <c r="S57" s="300"/>
      <c r="T57" s="341" t="str">
        <f t="shared" ref="T57" si="17">Z57</f>
        <v/>
      </c>
      <c r="V57" s="19" t="str">
        <f t="shared" ca="1" si="2"/>
        <v/>
      </c>
      <c r="W57" s="19" t="str">
        <f t="shared" ca="1" si="3"/>
        <v/>
      </c>
      <c r="X57" s="19" t="str">
        <f t="shared" ca="1" si="4"/>
        <v/>
      </c>
      <c r="Y57" s="19" t="str">
        <f t="shared" ca="1" si="5"/>
        <v/>
      </c>
      <c r="Z57" s="338" t="str">
        <f>IF(G57="","",SUM(V57:Y58))</f>
        <v/>
      </c>
    </row>
    <row r="58" spans="4:26">
      <c r="D58">
        <f>F57*10+2</f>
        <v>122</v>
      </c>
      <c r="F58" s="340"/>
      <c r="G58" s="80"/>
      <c r="H58" s="80"/>
      <c r="I58" s="89"/>
      <c r="J58" s="89"/>
      <c r="K58" s="81"/>
      <c r="L58" s="81"/>
      <c r="M58" s="81"/>
      <c r="N58" s="81"/>
      <c r="O58" s="209"/>
      <c r="P58" s="301"/>
      <c r="Q58" s="301"/>
      <c r="R58" s="302"/>
      <c r="S58" s="303"/>
      <c r="T58" s="342"/>
      <c r="V58" s="19" t="str">
        <f t="shared" ca="1" si="2"/>
        <v/>
      </c>
      <c r="W58" s="19" t="str">
        <f t="shared" ca="1" si="3"/>
        <v/>
      </c>
      <c r="X58" s="19" t="str">
        <f t="shared" ca="1" si="4"/>
        <v/>
      </c>
      <c r="Y58" s="19" t="str">
        <f t="shared" ca="1" si="5"/>
        <v/>
      </c>
      <c r="Z58" s="338"/>
    </row>
    <row r="59" spans="4:26">
      <c r="D59">
        <f>F59*10+1</f>
        <v>131</v>
      </c>
      <c r="F59" s="339">
        <v>13</v>
      </c>
      <c r="G59" s="78"/>
      <c r="H59" s="78"/>
      <c r="I59" s="88"/>
      <c r="J59" s="88"/>
      <c r="K59" s="79"/>
      <c r="L59" s="79"/>
      <c r="M59" s="79"/>
      <c r="N59" s="79"/>
      <c r="O59" s="208"/>
      <c r="P59" s="298"/>
      <c r="Q59" s="298"/>
      <c r="R59" s="299"/>
      <c r="S59" s="300"/>
      <c r="T59" s="341" t="str">
        <f t="shared" ref="T59" si="18">Z59</f>
        <v/>
      </c>
      <c r="V59" s="19" t="str">
        <f t="shared" ca="1" si="2"/>
        <v/>
      </c>
      <c r="W59" s="19" t="str">
        <f t="shared" ca="1" si="3"/>
        <v/>
      </c>
      <c r="X59" s="19" t="str">
        <f t="shared" ca="1" si="4"/>
        <v/>
      </c>
      <c r="Y59" s="19" t="str">
        <f t="shared" ca="1" si="5"/>
        <v/>
      </c>
      <c r="Z59" s="338" t="str">
        <f>IF(G59="","",SUM(V59:Y60))</f>
        <v/>
      </c>
    </row>
    <row r="60" spans="4:26">
      <c r="D60">
        <f>F59*10+2</f>
        <v>132</v>
      </c>
      <c r="F60" s="340"/>
      <c r="G60" s="80"/>
      <c r="H60" s="80"/>
      <c r="I60" s="89"/>
      <c r="J60" s="89"/>
      <c r="K60" s="81"/>
      <c r="L60" s="81"/>
      <c r="M60" s="81"/>
      <c r="N60" s="81"/>
      <c r="O60" s="209"/>
      <c r="P60" s="301"/>
      <c r="Q60" s="301"/>
      <c r="R60" s="302"/>
      <c r="S60" s="303"/>
      <c r="T60" s="342"/>
      <c r="V60" s="19" t="str">
        <f t="shared" ca="1" si="2"/>
        <v/>
      </c>
      <c r="W60" s="19" t="str">
        <f t="shared" ca="1" si="3"/>
        <v/>
      </c>
      <c r="X60" s="19" t="str">
        <f t="shared" ca="1" si="4"/>
        <v/>
      </c>
      <c r="Y60" s="19" t="str">
        <f t="shared" ca="1" si="5"/>
        <v/>
      </c>
      <c r="Z60" s="338"/>
    </row>
    <row r="61" spans="4:26" ht="13.5" customHeight="1">
      <c r="D61">
        <f>F61*10+1</f>
        <v>141</v>
      </c>
      <c r="F61" s="339">
        <v>14</v>
      </c>
      <c r="G61" s="78"/>
      <c r="H61" s="78"/>
      <c r="I61" s="88"/>
      <c r="J61" s="88"/>
      <c r="K61" s="79"/>
      <c r="L61" s="79"/>
      <c r="M61" s="79"/>
      <c r="N61" s="79"/>
      <c r="O61" s="208"/>
      <c r="P61" s="298"/>
      <c r="Q61" s="298"/>
      <c r="R61" s="299"/>
      <c r="S61" s="300"/>
      <c r="T61" s="341" t="str">
        <f t="shared" ref="T61" si="19">Z61</f>
        <v/>
      </c>
      <c r="V61" s="19" t="str">
        <f t="shared" ca="1" si="2"/>
        <v/>
      </c>
      <c r="W61" s="19" t="str">
        <f t="shared" ca="1" si="3"/>
        <v/>
      </c>
      <c r="X61" s="19" t="str">
        <f t="shared" ca="1" si="4"/>
        <v/>
      </c>
      <c r="Y61" s="19" t="str">
        <f t="shared" ca="1" si="5"/>
        <v/>
      </c>
      <c r="Z61" s="338" t="str">
        <f>IF(G61="","",SUM(V61:Y62))</f>
        <v/>
      </c>
    </row>
    <row r="62" spans="4:26">
      <c r="D62">
        <f>F61*10+2</f>
        <v>142</v>
      </c>
      <c r="F62" s="340"/>
      <c r="G62" s="80"/>
      <c r="H62" s="80"/>
      <c r="I62" s="89"/>
      <c r="J62" s="89"/>
      <c r="K62" s="81"/>
      <c r="L62" s="81"/>
      <c r="M62" s="81"/>
      <c r="N62" s="81"/>
      <c r="O62" s="209"/>
      <c r="P62" s="301"/>
      <c r="Q62" s="301"/>
      <c r="R62" s="302"/>
      <c r="S62" s="303"/>
      <c r="T62" s="342"/>
      <c r="V62" s="19" t="str">
        <f t="shared" ca="1" si="2"/>
        <v/>
      </c>
      <c r="W62" s="19" t="str">
        <f t="shared" ca="1" si="3"/>
        <v/>
      </c>
      <c r="X62" s="19" t="str">
        <f t="shared" ca="1" si="4"/>
        <v/>
      </c>
      <c r="Y62" s="19" t="str">
        <f t="shared" ca="1" si="5"/>
        <v/>
      </c>
      <c r="Z62" s="338"/>
    </row>
    <row r="63" spans="4:26">
      <c r="D63">
        <f>F63*10+1</f>
        <v>151</v>
      </c>
      <c r="F63" s="339">
        <v>15</v>
      </c>
      <c r="G63" s="78"/>
      <c r="H63" s="78"/>
      <c r="I63" s="88"/>
      <c r="J63" s="88"/>
      <c r="K63" s="79"/>
      <c r="L63" s="79"/>
      <c r="M63" s="79"/>
      <c r="N63" s="79"/>
      <c r="O63" s="208"/>
      <c r="P63" s="298"/>
      <c r="Q63" s="298"/>
      <c r="R63" s="299"/>
      <c r="S63" s="300"/>
      <c r="T63" s="341" t="str">
        <f t="shared" ref="T63" si="20">Z63</f>
        <v/>
      </c>
      <c r="V63" s="19" t="str">
        <f t="shared" ca="1" si="2"/>
        <v/>
      </c>
      <c r="W63" s="19" t="str">
        <f t="shared" ca="1" si="3"/>
        <v/>
      </c>
      <c r="X63" s="19" t="str">
        <f t="shared" ca="1" si="4"/>
        <v/>
      </c>
      <c r="Y63" s="19" t="str">
        <f t="shared" ca="1" si="5"/>
        <v/>
      </c>
      <c r="Z63" s="338" t="str">
        <f>IF(G63="","",SUM(V63:Y64))</f>
        <v/>
      </c>
    </row>
    <row r="64" spans="4:26">
      <c r="D64">
        <f>F63*10+2</f>
        <v>152</v>
      </c>
      <c r="F64" s="340"/>
      <c r="G64" s="80"/>
      <c r="H64" s="80"/>
      <c r="I64" s="89"/>
      <c r="J64" s="89"/>
      <c r="K64" s="81"/>
      <c r="L64" s="81"/>
      <c r="M64" s="81"/>
      <c r="N64" s="81"/>
      <c r="O64" s="209"/>
      <c r="P64" s="301"/>
      <c r="Q64" s="301"/>
      <c r="R64" s="302"/>
      <c r="S64" s="303"/>
      <c r="T64" s="342"/>
      <c r="V64" s="19" t="str">
        <f t="shared" ca="1" si="2"/>
        <v/>
      </c>
      <c r="W64" s="19" t="str">
        <f t="shared" ca="1" si="3"/>
        <v/>
      </c>
      <c r="X64" s="19" t="str">
        <f t="shared" ca="1" si="4"/>
        <v/>
      </c>
      <c r="Y64" s="19" t="str">
        <f t="shared" ca="1" si="5"/>
        <v/>
      </c>
      <c r="Z64" s="338"/>
    </row>
    <row r="65" spans="4:26">
      <c r="D65">
        <f>F65*10+1</f>
        <v>161</v>
      </c>
      <c r="F65" s="339">
        <v>16</v>
      </c>
      <c r="G65" s="78"/>
      <c r="H65" s="78"/>
      <c r="I65" s="88"/>
      <c r="J65" s="88"/>
      <c r="K65" s="79"/>
      <c r="L65" s="79"/>
      <c r="M65" s="79"/>
      <c r="N65" s="79"/>
      <c r="O65" s="208"/>
      <c r="P65" s="298"/>
      <c r="Q65" s="298"/>
      <c r="R65" s="299"/>
      <c r="S65" s="300"/>
      <c r="T65" s="341" t="str">
        <f t="shared" ref="T65" si="21">Z65</f>
        <v/>
      </c>
      <c r="V65" s="19" t="str">
        <f t="shared" ca="1" si="2"/>
        <v/>
      </c>
      <c r="W65" s="19" t="str">
        <f t="shared" ca="1" si="3"/>
        <v/>
      </c>
      <c r="X65" s="19" t="str">
        <f t="shared" ca="1" si="4"/>
        <v/>
      </c>
      <c r="Y65" s="19" t="str">
        <f t="shared" ca="1" si="5"/>
        <v/>
      </c>
      <c r="Z65" s="338" t="str">
        <f>IF(G65="","",SUM(V65:Y66))</f>
        <v/>
      </c>
    </row>
    <row r="66" spans="4:26">
      <c r="D66">
        <f>F65*10+2</f>
        <v>162</v>
      </c>
      <c r="F66" s="340"/>
      <c r="G66" s="80"/>
      <c r="H66" s="80"/>
      <c r="I66" s="89"/>
      <c r="J66" s="89"/>
      <c r="K66" s="81"/>
      <c r="L66" s="81"/>
      <c r="M66" s="81"/>
      <c r="N66" s="81"/>
      <c r="O66" s="209"/>
      <c r="P66" s="301"/>
      <c r="Q66" s="301"/>
      <c r="R66" s="302"/>
      <c r="S66" s="303"/>
      <c r="T66" s="342"/>
      <c r="V66" s="19" t="str">
        <f t="shared" ca="1" si="2"/>
        <v/>
      </c>
      <c r="W66" s="19" t="str">
        <f t="shared" ca="1" si="3"/>
        <v/>
      </c>
      <c r="X66" s="19" t="str">
        <f t="shared" ca="1" si="4"/>
        <v/>
      </c>
      <c r="Y66" s="19" t="str">
        <f t="shared" ca="1" si="5"/>
        <v/>
      </c>
      <c r="Z66" s="338"/>
    </row>
    <row r="67" spans="4:26">
      <c r="G67" s="19"/>
    </row>
  </sheetData>
  <sheetProtection sheet="1" objects="1" scenarios="1" selectLockedCells="1"/>
  <mergeCells count="57">
    <mergeCell ref="F5:H9"/>
    <mergeCell ref="F37:F38"/>
    <mergeCell ref="T37:T38"/>
    <mergeCell ref="F31:F32"/>
    <mergeCell ref="G31:H31"/>
    <mergeCell ref="I31:J31"/>
    <mergeCell ref="K31:K32"/>
    <mergeCell ref="L31:N31"/>
    <mergeCell ref="O31:O32"/>
    <mergeCell ref="P31:T31"/>
    <mergeCell ref="F47:F48"/>
    <mergeCell ref="T47:T48"/>
    <mergeCell ref="F39:F40"/>
    <mergeCell ref="T39:T40"/>
    <mergeCell ref="F33:F34"/>
    <mergeCell ref="T33:T34"/>
    <mergeCell ref="F35:F36"/>
    <mergeCell ref="T35:T36"/>
    <mergeCell ref="F41:F42"/>
    <mergeCell ref="T41:T42"/>
    <mergeCell ref="F43:F44"/>
    <mergeCell ref="F45:F46"/>
    <mergeCell ref="T45:T46"/>
    <mergeCell ref="F61:F62"/>
    <mergeCell ref="T61:T62"/>
    <mergeCell ref="F49:F50"/>
    <mergeCell ref="T49:T50"/>
    <mergeCell ref="F51:F52"/>
    <mergeCell ref="T51:T52"/>
    <mergeCell ref="F53:F54"/>
    <mergeCell ref="T53:T54"/>
    <mergeCell ref="Z45:Z46"/>
    <mergeCell ref="Z47:Z48"/>
    <mergeCell ref="Z49:Z50"/>
    <mergeCell ref="Z51:Z52"/>
    <mergeCell ref="Z53:Z54"/>
    <mergeCell ref="Z35:Z36"/>
    <mergeCell ref="Z37:Z38"/>
    <mergeCell ref="Z39:Z40"/>
    <mergeCell ref="Z41:Z42"/>
    <mergeCell ref="Z43:Z44"/>
    <mergeCell ref="Z59:Z60"/>
    <mergeCell ref="Z61:Z62"/>
    <mergeCell ref="Z63:Z64"/>
    <mergeCell ref="Z65:Z66"/>
    <mergeCell ref="F55:F56"/>
    <mergeCell ref="T55:T56"/>
    <mergeCell ref="F63:F64"/>
    <mergeCell ref="T63:T64"/>
    <mergeCell ref="Z55:Z56"/>
    <mergeCell ref="Z57:Z58"/>
    <mergeCell ref="F65:F66"/>
    <mergeCell ref="T65:T66"/>
    <mergeCell ref="F57:F58"/>
    <mergeCell ref="T57:T58"/>
    <mergeCell ref="F59:F60"/>
    <mergeCell ref="T59:T60"/>
  </mergeCells>
  <phoneticPr fontId="3"/>
  <dataValidations count="13">
    <dataValidation type="list" imeMode="halfAlpha" allowBlank="1" showInputMessage="1" showErrorMessage="1" sqref="P33:S66">
      <formula1>INDIRECT(P$32)</formula1>
    </dataValidation>
    <dataValidation type="list" imeMode="halfAlpha" allowBlank="1" showInputMessage="1" showErrorMessage="1" sqref="O33:O34">
      <formula1>会員番号</formula1>
    </dataValidation>
    <dataValidation imeMode="halfAlpha" allowBlank="1" showInputMessage="1" showErrorMessage="1" sqref="K33:N66 C28:C29 C26"/>
    <dataValidation imeMode="hiragana" allowBlank="1" showInputMessage="1" showErrorMessage="1" sqref="G33:J66 C25 C23 C27 C30:C31 F10"/>
    <dataValidation type="list" imeMode="halfAlpha" allowBlank="1" showInputMessage="1" sqref="O35:O66">
      <formula1>会員番号</formula1>
    </dataValidation>
    <dataValidation type="list" allowBlank="1" showInputMessage="1" showErrorMessage="1" sqref="G25:G28">
      <formula1>区分</formula1>
    </dataValidation>
    <dataValidation type="list" allowBlank="1" showInputMessage="1" showErrorMessage="1" sqref="I13">
      <formula1>男女</formula1>
    </dataValidation>
    <dataValidation type="list" allowBlank="1" showInputMessage="1" showErrorMessage="1" sqref="I12">
      <formula1>地区名</formula1>
    </dataValidation>
    <dataValidation type="list" imeMode="hiragana" allowBlank="1" showInputMessage="1" showErrorMessage="1" sqref="C21">
      <formula1>地区名</formula1>
    </dataValidation>
    <dataValidation type="list" imeMode="hiragana" allowBlank="1" showInputMessage="1" showErrorMessage="1" sqref="C22">
      <formula1>男女</formula1>
    </dataValidation>
    <dataValidation type="list" allowBlank="1" showInputMessage="1" showErrorMessage="1" sqref="C20">
      <formula1>個人戦大会名</formula1>
    </dataValidation>
    <dataValidation type="list" allowBlank="1" showInputMessage="1" showErrorMessage="1" sqref="G21:J21">
      <formula1>個人大会略称</formula1>
    </dataValidation>
    <dataValidation type="list" imeMode="hiragana" allowBlank="1" showInputMessage="1" showErrorMessage="1" sqref="C24">
      <formula1>高校名略称</formula1>
    </dataValidation>
  </dataValidations>
  <pageMargins left="0.13" right="0.13" top="0.24" bottom="0.19" header="0.31496062992125984" footer="0.2"/>
  <pageSetup paperSize="9"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codeName="Sheet3"/>
  <dimension ref="A1:S35"/>
  <sheetViews>
    <sheetView topLeftCell="A4" zoomScaleNormal="100" workbookViewId="0">
      <selection activeCell="C24" sqref="C24"/>
    </sheetView>
  </sheetViews>
  <sheetFormatPr defaultRowHeight="13.5"/>
  <cols>
    <col min="1" max="1" width="3.375" style="305" bestFit="1" customWidth="1"/>
    <col min="2" max="2" width="13.875" style="305" customWidth="1"/>
    <col min="3" max="3" width="42.625" style="305" customWidth="1"/>
    <col min="4" max="4" width="4.125" style="305" customWidth="1"/>
    <col min="5" max="5" width="4.875" style="305" customWidth="1"/>
    <col min="6" max="6" width="13.125" style="305" customWidth="1"/>
    <col min="7" max="7" width="9" style="305" customWidth="1"/>
    <col min="8" max="10" width="8" style="305" customWidth="1"/>
    <col min="11" max="14" width="4.625" style="305" customWidth="1"/>
    <col min="15" max="15" width="11.625" style="305" customWidth="1"/>
    <col min="16" max="16" width="9.5" style="305" customWidth="1"/>
    <col min="17" max="18" width="8" style="305" customWidth="1"/>
    <col min="19" max="19" width="5.75" style="305" customWidth="1"/>
    <col min="20" max="16384" width="9" style="305"/>
  </cols>
  <sheetData>
    <row r="1" spans="1:19" ht="14.25">
      <c r="A1" s="304" t="s">
        <v>255</v>
      </c>
    </row>
    <row r="2" spans="1:19">
      <c r="J2" s="306"/>
      <c r="K2" s="306"/>
      <c r="L2" s="306"/>
      <c r="M2" s="306"/>
      <c r="N2" s="306"/>
      <c r="O2" s="306"/>
      <c r="P2" s="306"/>
      <c r="Q2" s="306"/>
      <c r="R2" s="306"/>
      <c r="S2" s="306"/>
    </row>
    <row r="3" spans="1:19">
      <c r="A3" s="307" t="s">
        <v>241</v>
      </c>
      <c r="B3" s="308" t="s">
        <v>135</v>
      </c>
      <c r="C3" s="308" t="s">
        <v>253</v>
      </c>
      <c r="D3" s="308"/>
      <c r="P3" s="306"/>
      <c r="Q3" s="306"/>
      <c r="R3" s="306"/>
      <c r="S3" s="306"/>
    </row>
    <row r="4" spans="1:19">
      <c r="A4" s="307" t="s">
        <v>242</v>
      </c>
      <c r="B4" s="308" t="s">
        <v>98</v>
      </c>
      <c r="C4" s="308" t="s">
        <v>233</v>
      </c>
      <c r="P4" s="306"/>
      <c r="Q4" s="306"/>
      <c r="R4" s="306"/>
      <c r="S4" s="306"/>
    </row>
    <row r="5" spans="1:19" ht="13.5" customHeight="1">
      <c r="A5" s="307" t="s">
        <v>243</v>
      </c>
      <c r="B5" s="308" t="s">
        <v>99</v>
      </c>
      <c r="C5" s="308" t="s">
        <v>234</v>
      </c>
      <c r="P5" s="306"/>
      <c r="Q5" s="306"/>
      <c r="R5" s="306"/>
      <c r="S5" s="306"/>
    </row>
    <row r="6" spans="1:19">
      <c r="A6" s="307" t="s">
        <v>244</v>
      </c>
      <c r="B6" s="308" t="s">
        <v>72</v>
      </c>
      <c r="C6" s="308" t="s">
        <v>74</v>
      </c>
      <c r="D6" s="307" t="s">
        <v>104</v>
      </c>
      <c r="E6" s="308" t="s">
        <v>152</v>
      </c>
      <c r="F6" s="308"/>
      <c r="G6" s="308"/>
      <c r="H6" s="308"/>
      <c r="I6" s="308"/>
      <c r="J6" s="309"/>
      <c r="K6" s="309"/>
      <c r="L6" s="309"/>
      <c r="M6" s="309"/>
      <c r="P6" s="306"/>
      <c r="Q6" s="306"/>
      <c r="R6" s="306"/>
      <c r="S6" s="306"/>
    </row>
    <row r="7" spans="1:19">
      <c r="A7" s="307" t="s">
        <v>245</v>
      </c>
      <c r="B7" s="308" t="s">
        <v>73</v>
      </c>
      <c r="C7" s="308" t="s">
        <v>378</v>
      </c>
      <c r="D7" s="307" t="s">
        <v>137</v>
      </c>
      <c r="E7" s="308" t="s">
        <v>379</v>
      </c>
      <c r="F7" s="308"/>
      <c r="G7" s="308"/>
      <c r="H7" s="310"/>
      <c r="I7" s="309"/>
      <c r="J7" s="309"/>
      <c r="K7" s="309"/>
      <c r="L7" s="309"/>
      <c r="M7" s="309"/>
      <c r="O7" s="306"/>
    </row>
    <row r="8" spans="1:19">
      <c r="A8" s="307" t="s">
        <v>246</v>
      </c>
      <c r="B8" s="308" t="s">
        <v>95</v>
      </c>
      <c r="C8" s="308" t="s">
        <v>80</v>
      </c>
      <c r="D8" s="307"/>
      <c r="E8" s="362" t="s">
        <v>141</v>
      </c>
      <c r="F8" s="362"/>
      <c r="G8" s="362"/>
      <c r="H8" s="362"/>
      <c r="I8" s="362"/>
      <c r="J8" s="362"/>
      <c r="K8" s="362"/>
      <c r="L8" s="362"/>
      <c r="M8" s="362"/>
      <c r="O8" s="306"/>
    </row>
    <row r="9" spans="1:19">
      <c r="A9" s="307" t="s">
        <v>247</v>
      </c>
      <c r="B9" s="311" t="s">
        <v>96</v>
      </c>
      <c r="C9" s="308" t="s">
        <v>114</v>
      </c>
      <c r="D9" s="307"/>
      <c r="E9" s="362"/>
      <c r="F9" s="362"/>
      <c r="G9" s="362"/>
      <c r="H9" s="362"/>
      <c r="I9" s="362"/>
      <c r="J9" s="362"/>
      <c r="K9" s="362"/>
      <c r="L9" s="362"/>
      <c r="M9" s="362"/>
      <c r="O9" s="306"/>
    </row>
    <row r="10" spans="1:19">
      <c r="A10" s="307" t="s">
        <v>248</v>
      </c>
      <c r="B10" s="308" t="s">
        <v>97</v>
      </c>
      <c r="C10" s="308" t="s">
        <v>81</v>
      </c>
      <c r="D10" s="307"/>
      <c r="E10" s="362"/>
      <c r="F10" s="362"/>
      <c r="G10" s="362"/>
      <c r="H10" s="362"/>
      <c r="I10" s="362"/>
      <c r="J10" s="362"/>
      <c r="K10" s="362"/>
      <c r="L10" s="362"/>
      <c r="M10" s="362"/>
      <c r="O10" s="306"/>
    </row>
    <row r="11" spans="1:19">
      <c r="A11" s="307" t="s">
        <v>249</v>
      </c>
      <c r="B11" s="308" t="s">
        <v>113</v>
      </c>
      <c r="C11" s="308" t="s">
        <v>82</v>
      </c>
      <c r="D11" s="307" t="s">
        <v>142</v>
      </c>
      <c r="E11" s="308" t="s">
        <v>380</v>
      </c>
      <c r="F11" s="308"/>
      <c r="G11" s="308"/>
      <c r="H11" s="312"/>
      <c r="I11" s="308"/>
      <c r="J11" s="308"/>
      <c r="K11" s="308"/>
      <c r="L11" s="308"/>
      <c r="M11" s="308"/>
    </row>
    <row r="12" spans="1:19">
      <c r="A12" s="307" t="s">
        <v>250</v>
      </c>
      <c r="B12" s="308" t="s">
        <v>6</v>
      </c>
      <c r="C12" s="308" t="s">
        <v>83</v>
      </c>
      <c r="D12" s="308"/>
      <c r="E12" s="308"/>
      <c r="F12" s="308" t="s">
        <v>155</v>
      </c>
      <c r="G12" s="308"/>
      <c r="H12" s="312"/>
      <c r="I12" s="308"/>
      <c r="J12" s="308"/>
      <c r="K12" s="308"/>
      <c r="L12" s="308"/>
      <c r="M12" s="308"/>
    </row>
    <row r="13" spans="1:19">
      <c r="A13" s="307" t="s">
        <v>251</v>
      </c>
      <c r="B13" s="308" t="s">
        <v>7</v>
      </c>
      <c r="C13" s="308" t="s">
        <v>156</v>
      </c>
      <c r="D13" s="307" t="s">
        <v>221</v>
      </c>
      <c r="E13" s="308" t="s">
        <v>105</v>
      </c>
      <c r="F13" s="308"/>
      <c r="G13" s="308"/>
      <c r="H13" s="311"/>
      <c r="I13" s="308"/>
      <c r="J13" s="308"/>
      <c r="K13" s="308"/>
      <c r="L13" s="308"/>
      <c r="M13" s="308"/>
    </row>
    <row r="14" spans="1:19">
      <c r="A14" s="307" t="s">
        <v>252</v>
      </c>
      <c r="B14" s="308" t="s">
        <v>9</v>
      </c>
      <c r="C14" s="308" t="s">
        <v>157</v>
      </c>
      <c r="D14" s="307"/>
      <c r="E14" s="308" t="s">
        <v>254</v>
      </c>
      <c r="F14" s="308"/>
      <c r="G14" s="308"/>
      <c r="H14" s="312"/>
      <c r="I14" s="308"/>
      <c r="J14" s="308"/>
      <c r="K14" s="308"/>
      <c r="L14" s="308"/>
      <c r="M14" s="308"/>
    </row>
    <row r="15" spans="1:19" ht="14.25" thickBot="1">
      <c r="A15" s="313"/>
      <c r="B15" s="313"/>
      <c r="C15" s="313"/>
      <c r="D15" s="313"/>
      <c r="E15" s="313"/>
      <c r="F15" s="313"/>
      <c r="G15" s="313"/>
      <c r="H15" s="313"/>
      <c r="I15" s="313"/>
      <c r="J15" s="313"/>
      <c r="K15" s="313"/>
      <c r="L15" s="313"/>
      <c r="M15" s="313"/>
      <c r="N15" s="313"/>
      <c r="O15" s="313"/>
    </row>
    <row r="17" spans="1:15" ht="14.25">
      <c r="A17" s="314" t="s">
        <v>158</v>
      </c>
      <c r="E17" s="314" t="s">
        <v>132</v>
      </c>
    </row>
    <row r="18" spans="1:15">
      <c r="A18" s="315" t="s">
        <v>70</v>
      </c>
      <c r="B18" s="230" t="s">
        <v>135</v>
      </c>
      <c r="C18" s="234" t="s">
        <v>163</v>
      </c>
      <c r="D18" s="316"/>
      <c r="E18" s="315" t="s">
        <v>104</v>
      </c>
      <c r="F18" s="305" t="s">
        <v>138</v>
      </c>
      <c r="H18" s="317"/>
      <c r="I18" s="318" t="s">
        <v>142</v>
      </c>
      <c r="J18" s="319" t="s">
        <v>135</v>
      </c>
      <c r="K18" s="320" t="s">
        <v>227</v>
      </c>
      <c r="L18" s="321" t="s">
        <v>134</v>
      </c>
    </row>
    <row r="19" spans="1:15" ht="13.5" customHeight="1">
      <c r="A19" s="315" t="s">
        <v>71</v>
      </c>
      <c r="B19" s="230" t="s">
        <v>98</v>
      </c>
      <c r="C19" s="234"/>
      <c r="D19" s="316"/>
      <c r="F19" s="322" t="s">
        <v>139</v>
      </c>
      <c r="G19" s="237"/>
      <c r="J19" s="321" t="s">
        <v>219</v>
      </c>
      <c r="K19" s="238"/>
      <c r="L19" s="322" t="str">
        <f ca="1">IF(OR(J19="",K19=""),"",VLOOKUP(K19,INDIRECT("団体"&amp;J19&amp;"P"),2,FALSE))</f>
        <v/>
      </c>
    </row>
    <row r="20" spans="1:15">
      <c r="A20" s="315" t="s">
        <v>75</v>
      </c>
      <c r="B20" s="229" t="s">
        <v>99</v>
      </c>
      <c r="C20" s="234"/>
      <c r="D20" s="316"/>
      <c r="F20" s="322" t="s">
        <v>140</v>
      </c>
      <c r="G20" s="237"/>
      <c r="H20" s="323"/>
      <c r="J20" s="321" t="s">
        <v>16</v>
      </c>
      <c r="K20" s="238"/>
      <c r="L20" s="322" t="str">
        <f t="shared" ref="L20:L21" ca="1" si="0">IF(OR(J20="",K20=""),"",VLOOKUP(K20,INDIRECT("団体"&amp;J20&amp;"P"),2,FALSE))</f>
        <v/>
      </c>
    </row>
    <row r="21" spans="1:15">
      <c r="A21" s="315" t="s">
        <v>100</v>
      </c>
      <c r="B21" s="231" t="s">
        <v>18</v>
      </c>
      <c r="C21" s="76"/>
      <c r="D21" s="324"/>
      <c r="J21" s="321"/>
      <c r="K21" s="238"/>
      <c r="L21" s="322" t="str">
        <f t="shared" ca="1" si="0"/>
        <v/>
      </c>
    </row>
    <row r="22" spans="1:15">
      <c r="A22" s="315" t="s">
        <v>78</v>
      </c>
      <c r="B22" s="231" t="s">
        <v>94</v>
      </c>
      <c r="C22" s="204"/>
      <c r="D22" s="324" t="s">
        <v>231</v>
      </c>
      <c r="E22" s="315" t="s">
        <v>137</v>
      </c>
      <c r="F22" s="325" t="s">
        <v>133</v>
      </c>
      <c r="G22" s="322" t="s">
        <v>123</v>
      </c>
      <c r="J22" s="321" t="s">
        <v>136</v>
      </c>
      <c r="K22" s="77"/>
      <c r="L22" s="322">
        <f ca="1">SUM(L19:L21)</f>
        <v>0</v>
      </c>
    </row>
    <row r="23" spans="1:15">
      <c r="A23" s="315" t="s">
        <v>79</v>
      </c>
      <c r="B23" s="230" t="s">
        <v>95</v>
      </c>
      <c r="C23" s="75"/>
      <c r="D23" s="326">
        <f>IF(G23="当",1,IF(G23="外",2,3))</f>
        <v>3</v>
      </c>
      <c r="F23" s="77"/>
      <c r="G23" s="236"/>
    </row>
    <row r="24" spans="1:15">
      <c r="A24" s="315" t="s">
        <v>84</v>
      </c>
      <c r="B24" s="229" t="s">
        <v>96</v>
      </c>
      <c r="C24" s="75"/>
      <c r="D24" s="327"/>
    </row>
    <row r="25" spans="1:15">
      <c r="A25" s="315" t="s">
        <v>85</v>
      </c>
      <c r="B25" s="230" t="s">
        <v>97</v>
      </c>
      <c r="C25" s="75"/>
      <c r="D25" s="327"/>
      <c r="E25" s="315" t="s">
        <v>221</v>
      </c>
      <c r="F25" s="305" t="s">
        <v>105</v>
      </c>
    </row>
    <row r="26" spans="1:15">
      <c r="A26" s="315" t="s">
        <v>86</v>
      </c>
      <c r="B26" s="230" t="s">
        <v>113</v>
      </c>
      <c r="C26" s="76"/>
      <c r="D26" s="324"/>
      <c r="F26" s="368"/>
      <c r="G26" s="370" t="s">
        <v>106</v>
      </c>
      <c r="H26" s="371"/>
      <c r="I26" s="370" t="s">
        <v>107</v>
      </c>
      <c r="J26" s="371"/>
      <c r="K26" s="372" t="s">
        <v>47</v>
      </c>
      <c r="L26" s="363" t="s">
        <v>108</v>
      </c>
      <c r="M26" s="364"/>
      <c r="N26" s="365"/>
      <c r="O26" s="366" t="s">
        <v>38</v>
      </c>
    </row>
    <row r="27" spans="1:15">
      <c r="A27" s="315" t="s">
        <v>87</v>
      </c>
      <c r="B27" s="230" t="s">
        <v>6</v>
      </c>
      <c r="C27" s="75"/>
      <c r="D27" s="327"/>
      <c r="F27" s="369"/>
      <c r="G27" s="328" t="s">
        <v>116</v>
      </c>
      <c r="H27" s="329" t="s">
        <v>117</v>
      </c>
      <c r="I27" s="330" t="s">
        <v>118</v>
      </c>
      <c r="J27" s="331" t="s">
        <v>119</v>
      </c>
      <c r="K27" s="373"/>
      <c r="L27" s="329" t="s">
        <v>109</v>
      </c>
      <c r="M27" s="329" t="s">
        <v>110</v>
      </c>
      <c r="N27" s="329" t="s">
        <v>111</v>
      </c>
      <c r="O27" s="367"/>
    </row>
    <row r="28" spans="1:15">
      <c r="A28" s="315" t="s">
        <v>101</v>
      </c>
      <c r="B28" s="230" t="s">
        <v>7</v>
      </c>
      <c r="C28" s="75"/>
      <c r="D28" s="327"/>
      <c r="F28" s="332">
        <v>1</v>
      </c>
      <c r="G28" s="97"/>
      <c r="H28" s="97"/>
      <c r="I28" s="98"/>
      <c r="J28" s="98"/>
      <c r="K28" s="99"/>
      <c r="L28" s="99"/>
      <c r="M28" s="99"/>
      <c r="N28" s="99"/>
      <c r="O28" s="207"/>
    </row>
    <row r="29" spans="1:15">
      <c r="A29" s="315" t="s">
        <v>220</v>
      </c>
      <c r="B29" s="230" t="s">
        <v>9</v>
      </c>
      <c r="C29" s="75"/>
      <c r="D29" s="327"/>
      <c r="F29" s="332">
        <v>2</v>
      </c>
      <c r="G29" s="97"/>
      <c r="H29" s="97"/>
      <c r="I29" s="98"/>
      <c r="J29" s="98"/>
      <c r="K29" s="99"/>
      <c r="L29" s="99"/>
      <c r="M29" s="99"/>
      <c r="N29" s="99"/>
      <c r="O29" s="207"/>
    </row>
    <row r="30" spans="1:15">
      <c r="F30" s="332">
        <v>3</v>
      </c>
      <c r="G30" s="97"/>
      <c r="H30" s="97"/>
      <c r="I30" s="98"/>
      <c r="J30" s="98"/>
      <c r="K30" s="99"/>
      <c r="L30" s="99"/>
      <c r="M30" s="99"/>
      <c r="N30" s="99"/>
      <c r="O30" s="207"/>
    </row>
    <row r="31" spans="1:15">
      <c r="F31" s="332">
        <v>4</v>
      </c>
      <c r="G31" s="97"/>
      <c r="H31" s="97"/>
      <c r="I31" s="98"/>
      <c r="J31" s="98"/>
      <c r="K31" s="99"/>
      <c r="L31" s="99"/>
      <c r="M31" s="99"/>
      <c r="N31" s="99"/>
      <c r="O31" s="207"/>
    </row>
    <row r="32" spans="1:15">
      <c r="F32" s="332">
        <v>5</v>
      </c>
      <c r="G32" s="97"/>
      <c r="H32" s="97"/>
      <c r="I32" s="98"/>
      <c r="J32" s="98"/>
      <c r="K32" s="99"/>
      <c r="L32" s="99"/>
      <c r="M32" s="99"/>
      <c r="N32" s="99"/>
      <c r="O32" s="207"/>
    </row>
    <row r="33" spans="6:15">
      <c r="F33" s="332">
        <v>6</v>
      </c>
      <c r="G33" s="97"/>
      <c r="H33" s="97"/>
      <c r="I33" s="98"/>
      <c r="J33" s="98"/>
      <c r="K33" s="99"/>
      <c r="L33" s="99"/>
      <c r="M33" s="99"/>
      <c r="N33" s="99"/>
      <c r="O33" s="207"/>
    </row>
    <row r="34" spans="6:15">
      <c r="F34" s="332">
        <v>7</v>
      </c>
      <c r="G34" s="97"/>
      <c r="H34" s="97"/>
      <c r="I34" s="98"/>
      <c r="J34" s="98"/>
      <c r="K34" s="99"/>
      <c r="L34" s="99"/>
      <c r="M34" s="99"/>
      <c r="N34" s="99"/>
      <c r="O34" s="207"/>
    </row>
    <row r="35" spans="6:15">
      <c r="F35" s="332">
        <v>8</v>
      </c>
      <c r="G35" s="97"/>
      <c r="H35" s="97"/>
      <c r="I35" s="98"/>
      <c r="J35" s="98"/>
      <c r="K35" s="99"/>
      <c r="L35" s="99"/>
      <c r="M35" s="99"/>
      <c r="N35" s="99"/>
      <c r="O35" s="207"/>
    </row>
  </sheetData>
  <sheetProtection sheet="1" objects="1" scenarios="1" selectLockedCells="1"/>
  <mergeCells count="7">
    <mergeCell ref="E8:M10"/>
    <mergeCell ref="L26:N26"/>
    <mergeCell ref="O26:O27"/>
    <mergeCell ref="F26:F27"/>
    <mergeCell ref="G26:H26"/>
    <mergeCell ref="I26:J26"/>
    <mergeCell ref="K26:K27"/>
  </mergeCells>
  <phoneticPr fontId="3"/>
  <dataValidations count="10">
    <dataValidation type="list" allowBlank="1" showInputMessage="1" showErrorMessage="1" sqref="K19:K21">
      <formula1>INDIRECT("団体"&amp;J19)</formula1>
    </dataValidation>
    <dataValidation type="list" allowBlank="1" showInputMessage="1" showErrorMessage="1" sqref="H7">
      <formula1>地区名</formula1>
    </dataValidation>
    <dataValidation type="list" allowBlank="1" showInputMessage="1" showErrorMessage="1" sqref="G23">
      <formula1>区分</formula1>
    </dataValidation>
    <dataValidation imeMode="hiragana" allowBlank="1" showInputMessage="1" showErrorMessage="1" sqref="F23 D19:D22 C28:D29 G28:J35 C25:D25 C19:C21 C23"/>
    <dataValidation imeMode="halfAlpha" allowBlank="1" showInputMessage="1" showErrorMessage="1" sqref="K28:N35 C24:D24 C26:D27"/>
    <dataValidation type="list" imeMode="halfAlpha" allowBlank="1" showInputMessage="1" sqref="O28:O35">
      <formula1>会員番号</formula1>
    </dataValidation>
    <dataValidation type="list" allowBlank="1" showInputMessage="1" showErrorMessage="1" sqref="C18:D18">
      <formula1>団体戦大会名</formula1>
    </dataValidation>
    <dataValidation type="list" allowBlank="1" showInputMessage="1" showErrorMessage="1" sqref="J19:J21">
      <formula1>団体大会略称</formula1>
    </dataValidation>
    <dataValidation type="list" imeMode="hiragana" allowBlank="1" showInputMessage="1" showErrorMessage="1" sqref="C22">
      <formula1>高校名略称</formula1>
    </dataValidation>
    <dataValidation type="list" allowBlank="1" showInputMessage="1" showErrorMessage="1" sqref="G19 G20">
      <formula1>高校名略称</formula1>
    </dataValidation>
  </dataValidations>
  <pageMargins left="0.19" right="0.21" top="0.28999999999999998" bottom="0.37" header="0.31496062992125984" footer="0.31496062992125984"/>
  <pageSetup paperSize="9" orientation="landscape" horizontalDpi="4294967293" r:id="rId1"/>
</worksheet>
</file>

<file path=xl/worksheets/sheet4.xml><?xml version="1.0" encoding="utf-8"?>
<worksheet xmlns="http://schemas.openxmlformats.org/spreadsheetml/2006/main" xmlns:r="http://schemas.openxmlformats.org/officeDocument/2006/relationships">
  <sheetPr codeName="Sheet4">
    <tabColor rgb="FFFFFF00"/>
  </sheetPr>
  <dimension ref="A1:T60"/>
  <sheetViews>
    <sheetView zoomScaleNormal="100" workbookViewId="0">
      <selection activeCell="M2" sqref="M2:O2"/>
    </sheetView>
  </sheetViews>
  <sheetFormatPr defaultRowHeight="13.5"/>
  <cols>
    <col min="1" max="1" width="4.375" style="239" customWidth="1"/>
    <col min="2" max="3" width="9.5" style="239" customWidth="1"/>
    <col min="4" max="4" width="5" style="239" customWidth="1"/>
    <col min="5" max="5" width="4.625" style="239" customWidth="1"/>
    <col min="6" max="6" width="1.75" style="239" customWidth="1"/>
    <col min="7" max="7" width="2.25" style="239" customWidth="1"/>
    <col min="8" max="8" width="1.75" style="239" customWidth="1"/>
    <col min="9" max="9" width="3.125" style="239" customWidth="1"/>
    <col min="10" max="11" width="5.375" style="239" customWidth="1"/>
    <col min="12" max="16" width="6.5" style="239" customWidth="1"/>
    <col min="17" max="17" width="10" style="239" customWidth="1"/>
    <col min="18" max="16384" width="9" style="239"/>
  </cols>
  <sheetData>
    <row r="1" spans="1:20" ht="13.5" customHeight="1">
      <c r="A1" s="456"/>
      <c r="B1" s="456"/>
      <c r="P1" s="240"/>
    </row>
    <row r="2" spans="1:20" ht="22.5" customHeight="1" thickBot="1">
      <c r="A2" s="457" t="str">
        <f>個人戦入力!$C$20</f>
        <v>県総合体育大会ソフトテニス競技</v>
      </c>
      <c r="B2" s="457"/>
      <c r="C2" s="457"/>
      <c r="D2" s="457"/>
      <c r="E2" s="457"/>
      <c r="F2" s="457"/>
      <c r="G2" s="457"/>
      <c r="H2" s="457"/>
      <c r="I2" s="457"/>
      <c r="J2" s="458" t="s">
        <v>0</v>
      </c>
      <c r="K2" s="458"/>
      <c r="L2" s="241"/>
      <c r="M2" s="456" t="str">
        <f>個人戦入力!$C$22&amp;"個人戦申込書"</f>
        <v>個人戦申込書</v>
      </c>
      <c r="N2" s="456"/>
      <c r="O2" s="456"/>
      <c r="P2" s="242" t="str">
        <f>"("&amp;個人戦入力!$C$21</f>
        <v>(</v>
      </c>
      <c r="Q2" s="243" t="s">
        <v>153</v>
      </c>
    </row>
    <row r="3" spans="1:20" ht="22.5" customHeight="1" thickBot="1">
      <c r="L3" s="459"/>
      <c r="M3" s="459"/>
      <c r="N3" s="244"/>
      <c r="O3" s="245"/>
      <c r="P3" s="246"/>
    </row>
    <row r="4" spans="1:20" ht="22.5" customHeight="1">
      <c r="A4" s="460" t="s">
        <v>1</v>
      </c>
      <c r="B4" s="460"/>
      <c r="C4" s="460"/>
      <c r="J4" s="461" t="s">
        <v>2</v>
      </c>
      <c r="K4" s="462"/>
      <c r="L4" s="463">
        <f>個人戦入力!C23</f>
        <v>0</v>
      </c>
      <c r="M4" s="464"/>
      <c r="N4" s="464"/>
      <c r="O4" s="464"/>
      <c r="P4" s="247" t="s">
        <v>67</v>
      </c>
      <c r="Q4" s="248">
        <f>個人戦入力!C24</f>
        <v>0</v>
      </c>
    </row>
    <row r="5" spans="1:20" ht="22.5" customHeight="1" thickBot="1">
      <c r="A5" s="249"/>
      <c r="B5" s="249"/>
      <c r="C5" s="249"/>
      <c r="D5" s="249"/>
      <c r="E5" s="249"/>
      <c r="F5" s="249"/>
      <c r="G5" s="249"/>
      <c r="H5" s="249"/>
      <c r="I5" s="249"/>
      <c r="J5" s="430" t="s">
        <v>3</v>
      </c>
      <c r="K5" s="431"/>
      <c r="L5" s="428">
        <f>個人戦入力!C25</f>
        <v>0</v>
      </c>
      <c r="M5" s="428"/>
      <c r="N5" s="428"/>
      <c r="O5" s="428"/>
      <c r="P5" s="428"/>
      <c r="Q5" s="250"/>
    </row>
    <row r="6" spans="1:20" ht="22.5" customHeight="1">
      <c r="A6" s="450" t="s">
        <v>69</v>
      </c>
      <c r="B6" s="451"/>
      <c r="C6" s="451"/>
      <c r="D6" s="451"/>
      <c r="E6" s="451"/>
      <c r="F6" s="451"/>
      <c r="G6" s="452"/>
      <c r="H6" s="249"/>
      <c r="I6" s="249"/>
      <c r="J6" s="430" t="s">
        <v>4</v>
      </c>
      <c r="K6" s="431"/>
      <c r="L6" s="453" t="str">
        <f>"〒"&amp;個人戦入力!C26&amp;" "&amp;個人戦入力!C27</f>
        <v xml:space="preserve">〒 </v>
      </c>
      <c r="M6" s="454"/>
      <c r="N6" s="454"/>
      <c r="O6" s="454"/>
      <c r="P6" s="454"/>
      <c r="Q6" s="455"/>
    </row>
    <row r="7" spans="1:20" ht="22.5" customHeight="1">
      <c r="A7" s="251">
        <v>1</v>
      </c>
      <c r="B7" s="427">
        <f>個人戦入力!$F$25</f>
        <v>0</v>
      </c>
      <c r="C7" s="428"/>
      <c r="D7" s="252"/>
      <c r="E7" s="428"/>
      <c r="F7" s="428"/>
      <c r="G7" s="429"/>
      <c r="H7" s="249"/>
      <c r="I7" s="249"/>
      <c r="J7" s="430" t="s">
        <v>5</v>
      </c>
      <c r="K7" s="431"/>
      <c r="L7" s="253" t="s">
        <v>193</v>
      </c>
      <c r="M7" s="428">
        <f>個人戦入力!C28</f>
        <v>0</v>
      </c>
      <c r="N7" s="428"/>
      <c r="O7" s="428"/>
      <c r="P7" s="428"/>
      <c r="Q7" s="254"/>
    </row>
    <row r="8" spans="1:20" ht="22.5" customHeight="1">
      <c r="A8" s="251">
        <v>2</v>
      </c>
      <c r="B8" s="427">
        <f>個人戦入力!$F$26</f>
        <v>0</v>
      </c>
      <c r="C8" s="428"/>
      <c r="D8" s="252"/>
      <c r="E8" s="428"/>
      <c r="F8" s="428"/>
      <c r="G8" s="429"/>
      <c r="H8" s="249"/>
      <c r="I8" s="249"/>
      <c r="J8" s="430" t="s">
        <v>6</v>
      </c>
      <c r="K8" s="431"/>
      <c r="L8" s="255" t="s">
        <v>63</v>
      </c>
      <c r="M8" s="428">
        <f>個人戦入力!C29</f>
        <v>0</v>
      </c>
      <c r="N8" s="428"/>
      <c r="O8" s="428"/>
      <c r="P8" s="428"/>
      <c r="Q8" s="256"/>
    </row>
    <row r="9" spans="1:20" ht="22.5" customHeight="1">
      <c r="A9" s="257">
        <v>3</v>
      </c>
      <c r="B9" s="427">
        <f>個人戦入力!$F$27</f>
        <v>0</v>
      </c>
      <c r="C9" s="428"/>
      <c r="D9" s="252"/>
      <c r="E9" s="428"/>
      <c r="F9" s="428"/>
      <c r="G9" s="429"/>
      <c r="H9" s="249"/>
      <c r="I9" s="249"/>
      <c r="J9" s="430" t="s">
        <v>7</v>
      </c>
      <c r="K9" s="431"/>
      <c r="L9" s="428">
        <f>個人戦入力!C30</f>
        <v>0</v>
      </c>
      <c r="M9" s="428"/>
      <c r="N9" s="428"/>
      <c r="O9" s="428"/>
      <c r="P9" s="428"/>
      <c r="Q9" s="250" t="s">
        <v>194</v>
      </c>
    </row>
    <row r="10" spans="1:20" ht="22.5" customHeight="1" thickBot="1">
      <c r="A10" s="258">
        <v>4</v>
      </c>
      <c r="B10" s="432">
        <f>個人戦入力!$F$28</f>
        <v>0</v>
      </c>
      <c r="C10" s="433"/>
      <c r="D10" s="259"/>
      <c r="E10" s="433"/>
      <c r="F10" s="433"/>
      <c r="G10" s="434"/>
      <c r="H10" s="249"/>
      <c r="I10" s="249"/>
      <c r="J10" s="435" t="s">
        <v>9</v>
      </c>
      <c r="K10" s="436"/>
      <c r="L10" s="433">
        <f>個人戦入力!C31</f>
        <v>0</v>
      </c>
      <c r="M10" s="433"/>
      <c r="N10" s="433"/>
      <c r="O10" s="433"/>
      <c r="P10" s="433"/>
      <c r="Q10" s="260" t="s">
        <v>195</v>
      </c>
    </row>
    <row r="11" spans="1:20" ht="22.5" customHeight="1" thickBot="1">
      <c r="A11" s="261" t="s">
        <v>10</v>
      </c>
      <c r="B11" s="261"/>
      <c r="C11" s="261"/>
      <c r="D11" s="261"/>
      <c r="E11" s="261"/>
      <c r="F11" s="262"/>
      <c r="G11" s="262"/>
      <c r="H11" s="262"/>
      <c r="I11" s="262"/>
    </row>
    <row r="12" spans="1:20" ht="22.5" customHeight="1">
      <c r="A12" s="437" t="s">
        <v>11</v>
      </c>
      <c r="B12" s="439" t="s" ph="1">
        <v>61</v>
      </c>
      <c r="C12" s="440" ph="1"/>
      <c r="D12" s="443" t="s">
        <v>12</v>
      </c>
      <c r="E12" s="439" t="s">
        <v>64</v>
      </c>
      <c r="F12" s="445"/>
      <c r="G12" s="445"/>
      <c r="H12" s="445"/>
      <c r="I12" s="440"/>
      <c r="J12" s="439" t="s">
        <v>62</v>
      </c>
      <c r="K12" s="445"/>
      <c r="L12" s="440"/>
      <c r="M12" s="447" t="s">
        <v>65</v>
      </c>
      <c r="N12" s="448"/>
      <c r="O12" s="445"/>
      <c r="P12" s="445"/>
      <c r="Q12" s="449"/>
      <c r="S12" s="239" ph="1"/>
      <c r="T12" s="239" ph="1"/>
    </row>
    <row r="13" spans="1:20" ht="22.5" customHeight="1" thickBot="1">
      <c r="A13" s="438"/>
      <c r="B13" s="441" ph="1"/>
      <c r="C13" s="442" ph="1"/>
      <c r="D13" s="444"/>
      <c r="E13" s="441"/>
      <c r="F13" s="446"/>
      <c r="G13" s="446"/>
      <c r="H13" s="446"/>
      <c r="I13" s="442"/>
      <c r="J13" s="441"/>
      <c r="K13" s="446"/>
      <c r="L13" s="442"/>
      <c r="M13" s="263" t="str">
        <f>個人戦入力!$P$32</f>
        <v>県ｲﾝﾄﾞｱ</v>
      </c>
      <c r="N13" s="263" t="str">
        <f>個人戦入力!$Q$32</f>
        <v>HJS</v>
      </c>
      <c r="O13" s="263" t="str">
        <f>個人戦入力!$R$32</f>
        <v>春地区</v>
      </c>
      <c r="P13" s="263">
        <f>個人戦入力!$S$32</f>
        <v>0</v>
      </c>
      <c r="Q13" s="264" t="s">
        <v>14</v>
      </c>
      <c r="S13" s="239" ph="1"/>
      <c r="T13" s="239" ph="1"/>
    </row>
    <row r="14" spans="1:20" ht="12" customHeight="1" thickTop="1">
      <c r="A14" s="419">
        <v>1</v>
      </c>
      <c r="B14" s="265">
        <f>個人戦入力!I35</f>
        <v>0</v>
      </c>
      <c r="C14" s="266">
        <f>個人戦入力!J35</f>
        <v>0</v>
      </c>
      <c r="D14" s="420">
        <f>個人戦入力!K35</f>
        <v>0</v>
      </c>
      <c r="E14" s="421">
        <f>個人戦入力!L35</f>
        <v>0</v>
      </c>
      <c r="F14" s="422" t="s">
        <v>196</v>
      </c>
      <c r="G14" s="422">
        <f>個人戦入力!M35</f>
        <v>0</v>
      </c>
      <c r="H14" s="422" t="s">
        <v>197</v>
      </c>
      <c r="I14" s="423">
        <f>個人戦入力!N35</f>
        <v>0</v>
      </c>
      <c r="J14" s="424">
        <f>個人戦入力!O35</f>
        <v>0</v>
      </c>
      <c r="K14" s="425"/>
      <c r="L14" s="426"/>
      <c r="M14" s="267">
        <f>個人戦入力!P35</f>
        <v>0</v>
      </c>
      <c r="N14" s="268">
        <f>個人戦入力!Q35</f>
        <v>0</v>
      </c>
      <c r="O14" s="268">
        <f>個人戦入力!R35</f>
        <v>0</v>
      </c>
      <c r="P14" s="269">
        <f>個人戦入力!S35</f>
        <v>0</v>
      </c>
      <c r="Q14" s="414" t="str">
        <f>個人戦入力!Z35</f>
        <v/>
      </c>
    </row>
    <row r="15" spans="1:20" ht="22.5" customHeight="1">
      <c r="A15" s="392"/>
      <c r="B15" s="270">
        <f>個人戦入力!G35</f>
        <v>0</v>
      </c>
      <c r="C15" s="271">
        <f>個人戦入力!H35</f>
        <v>0</v>
      </c>
      <c r="D15" s="395"/>
      <c r="E15" s="397"/>
      <c r="F15" s="399"/>
      <c r="G15" s="399"/>
      <c r="H15" s="399"/>
      <c r="I15" s="401"/>
      <c r="J15" s="385"/>
      <c r="K15" s="386"/>
      <c r="L15" s="387"/>
      <c r="M15" s="272" t="str">
        <f ca="1">個人戦入力!V35</f>
        <v/>
      </c>
      <c r="N15" s="273" t="str">
        <f ca="1">個人戦入力!W35</f>
        <v/>
      </c>
      <c r="O15" s="274" t="str">
        <f ca="1">個人戦入力!X35</f>
        <v/>
      </c>
      <c r="P15" s="275" t="str">
        <f ca="1">個人戦入力!Y35</f>
        <v/>
      </c>
      <c r="Q15" s="375"/>
    </row>
    <row r="16" spans="1:20" ht="12" customHeight="1">
      <c r="A16" s="392"/>
      <c r="B16" s="276">
        <f>個人戦入力!I36</f>
        <v>0</v>
      </c>
      <c r="C16" s="277">
        <f>個人戦入力!J36</f>
        <v>0</v>
      </c>
      <c r="D16" s="415">
        <f>個人戦入力!K36</f>
        <v>0</v>
      </c>
      <c r="E16" s="416">
        <f>個人戦入力!L36</f>
        <v>0</v>
      </c>
      <c r="F16" s="417" t="s">
        <v>198</v>
      </c>
      <c r="G16" s="417">
        <f>個人戦入力!M36</f>
        <v>0</v>
      </c>
      <c r="H16" s="417" t="s">
        <v>198</v>
      </c>
      <c r="I16" s="418">
        <f>個人戦入力!N36</f>
        <v>0</v>
      </c>
      <c r="J16" s="416">
        <f>個人戦入力!O36</f>
        <v>0</v>
      </c>
      <c r="K16" s="417"/>
      <c r="L16" s="418"/>
      <c r="M16" s="278">
        <f>個人戦入力!P36</f>
        <v>0</v>
      </c>
      <c r="N16" s="279">
        <f>個人戦入力!Q36</f>
        <v>0</v>
      </c>
      <c r="O16" s="279">
        <f>個人戦入力!R36</f>
        <v>0</v>
      </c>
      <c r="P16" s="280">
        <f>個人戦入力!S36</f>
        <v>0</v>
      </c>
      <c r="Q16" s="375"/>
    </row>
    <row r="17" spans="1:17" ht="22.5" customHeight="1">
      <c r="A17" s="413"/>
      <c r="B17" s="281">
        <f>個人戦入力!G36</f>
        <v>0</v>
      </c>
      <c r="C17" s="282">
        <f>個人戦入力!H36</f>
        <v>0</v>
      </c>
      <c r="D17" s="406"/>
      <c r="E17" s="407"/>
      <c r="F17" s="408"/>
      <c r="G17" s="408"/>
      <c r="H17" s="408"/>
      <c r="I17" s="409"/>
      <c r="J17" s="407"/>
      <c r="K17" s="408"/>
      <c r="L17" s="409"/>
      <c r="M17" s="283" t="str">
        <f ca="1">個人戦入力!V36</f>
        <v/>
      </c>
      <c r="N17" s="284" t="str">
        <f ca="1">個人戦入力!W36</f>
        <v/>
      </c>
      <c r="O17" s="285" t="str">
        <f ca="1">個人戦入力!X36</f>
        <v/>
      </c>
      <c r="P17" s="286" t="str">
        <f ca="1">個人戦入力!Y36</f>
        <v/>
      </c>
      <c r="Q17" s="405"/>
    </row>
    <row r="18" spans="1:17" ht="12" customHeight="1">
      <c r="A18" s="391">
        <v>2</v>
      </c>
      <c r="B18" s="287">
        <f>個人戦入力!I37</f>
        <v>0</v>
      </c>
      <c r="C18" s="288">
        <f>個人戦入力!J37</f>
        <v>0</v>
      </c>
      <c r="D18" s="394">
        <f>個人戦入力!K37</f>
        <v>0</v>
      </c>
      <c r="E18" s="396">
        <f>個人戦入力!L37</f>
        <v>0</v>
      </c>
      <c r="F18" s="398" t="s">
        <v>198</v>
      </c>
      <c r="G18" s="398">
        <f>個人戦入力!M37</f>
        <v>0</v>
      </c>
      <c r="H18" s="398" t="s">
        <v>198</v>
      </c>
      <c r="I18" s="400">
        <f>個人戦入力!N37</f>
        <v>0</v>
      </c>
      <c r="J18" s="402">
        <f>個人戦入力!O37</f>
        <v>0</v>
      </c>
      <c r="K18" s="403"/>
      <c r="L18" s="404"/>
      <c r="M18" s="289">
        <f>個人戦入力!P37</f>
        <v>0</v>
      </c>
      <c r="N18" s="290">
        <f>個人戦入力!Q37</f>
        <v>0</v>
      </c>
      <c r="O18" s="290">
        <f>個人戦入力!R37</f>
        <v>0</v>
      </c>
      <c r="P18" s="291">
        <f>個人戦入力!S37</f>
        <v>0</v>
      </c>
      <c r="Q18" s="374" t="str">
        <f>個人戦入力!Z37</f>
        <v/>
      </c>
    </row>
    <row r="19" spans="1:17" ht="22.5" customHeight="1">
      <c r="A19" s="392"/>
      <c r="B19" s="270">
        <f>個人戦入力!G37</f>
        <v>0</v>
      </c>
      <c r="C19" s="271">
        <f>個人戦入力!H37</f>
        <v>0</v>
      </c>
      <c r="D19" s="395"/>
      <c r="E19" s="397"/>
      <c r="F19" s="399"/>
      <c r="G19" s="399"/>
      <c r="H19" s="399"/>
      <c r="I19" s="401"/>
      <c r="J19" s="385"/>
      <c r="K19" s="386"/>
      <c r="L19" s="387"/>
      <c r="M19" s="272" t="str">
        <f ca="1">個人戦入力!V37</f>
        <v/>
      </c>
      <c r="N19" s="274" t="str">
        <f ca="1">個人戦入力!W37</f>
        <v/>
      </c>
      <c r="O19" s="274" t="str">
        <f ca="1">個人戦入力!X37</f>
        <v/>
      </c>
      <c r="P19" s="275" t="str">
        <f ca="1">個人戦入力!Y37</f>
        <v/>
      </c>
      <c r="Q19" s="375"/>
    </row>
    <row r="20" spans="1:17" ht="12" customHeight="1">
      <c r="A20" s="392"/>
      <c r="B20" s="276">
        <f>個人戦入力!I38</f>
        <v>0</v>
      </c>
      <c r="C20" s="277">
        <f>個人戦入力!J38</f>
        <v>0</v>
      </c>
      <c r="D20" s="377">
        <f>個人戦入力!K38</f>
        <v>0</v>
      </c>
      <c r="E20" s="379">
        <f>個人戦入力!L38</f>
        <v>0</v>
      </c>
      <c r="F20" s="381" t="s">
        <v>198</v>
      </c>
      <c r="G20" s="381">
        <f>個人戦入力!M38</f>
        <v>0</v>
      </c>
      <c r="H20" s="381" t="s">
        <v>198</v>
      </c>
      <c r="I20" s="383">
        <f>個人戦入力!N38</f>
        <v>0</v>
      </c>
      <c r="J20" s="385">
        <f>個人戦入力!O38</f>
        <v>0</v>
      </c>
      <c r="K20" s="386"/>
      <c r="L20" s="387"/>
      <c r="M20" s="278">
        <f>個人戦入力!P38</f>
        <v>0</v>
      </c>
      <c r="N20" s="279">
        <f>個人戦入力!Q38</f>
        <v>0</v>
      </c>
      <c r="O20" s="279">
        <f>個人戦入力!R38</f>
        <v>0</v>
      </c>
      <c r="P20" s="280">
        <f>個人戦入力!S38</f>
        <v>0</v>
      </c>
      <c r="Q20" s="375"/>
    </row>
    <row r="21" spans="1:17" ht="22.5" customHeight="1">
      <c r="A21" s="413"/>
      <c r="B21" s="281">
        <f>個人戦入力!G38</f>
        <v>0</v>
      </c>
      <c r="C21" s="282">
        <f>個人戦入力!H38</f>
        <v>0</v>
      </c>
      <c r="D21" s="406"/>
      <c r="E21" s="407"/>
      <c r="F21" s="408"/>
      <c r="G21" s="408"/>
      <c r="H21" s="408"/>
      <c r="I21" s="409"/>
      <c r="J21" s="410"/>
      <c r="K21" s="411"/>
      <c r="L21" s="412"/>
      <c r="M21" s="283" t="str">
        <f ca="1">個人戦入力!V38</f>
        <v/>
      </c>
      <c r="N21" s="285" t="str">
        <f ca="1">個人戦入力!W38</f>
        <v/>
      </c>
      <c r="O21" s="285" t="str">
        <f ca="1">個人戦入力!X38</f>
        <v/>
      </c>
      <c r="P21" s="286" t="str">
        <f ca="1">個人戦入力!Y38</f>
        <v/>
      </c>
      <c r="Q21" s="405"/>
    </row>
    <row r="22" spans="1:17" ht="12" customHeight="1">
      <c r="A22" s="391">
        <v>3</v>
      </c>
      <c r="B22" s="276">
        <f>個人戦入力!I39</f>
        <v>0</v>
      </c>
      <c r="C22" s="277">
        <f>個人戦入力!J39</f>
        <v>0</v>
      </c>
      <c r="D22" s="377">
        <f>個人戦入力!K39</f>
        <v>0</v>
      </c>
      <c r="E22" s="379">
        <f>個人戦入力!L39</f>
        <v>0</v>
      </c>
      <c r="F22" s="381" t="s">
        <v>198</v>
      </c>
      <c r="G22" s="381">
        <f>個人戦入力!M39</f>
        <v>0</v>
      </c>
      <c r="H22" s="381" t="s">
        <v>198</v>
      </c>
      <c r="I22" s="383">
        <f>個人戦入力!N39</f>
        <v>0</v>
      </c>
      <c r="J22" s="397">
        <f>個人戦入力!O39</f>
        <v>0</v>
      </c>
      <c r="K22" s="399"/>
      <c r="L22" s="401"/>
      <c r="M22" s="289">
        <f>個人戦入力!P39</f>
        <v>0</v>
      </c>
      <c r="N22" s="290">
        <f>個人戦入力!Q39</f>
        <v>0</v>
      </c>
      <c r="O22" s="290">
        <f>個人戦入力!R39</f>
        <v>0</v>
      </c>
      <c r="P22" s="291">
        <f>個人戦入力!S39</f>
        <v>0</v>
      </c>
      <c r="Q22" s="375" t="str">
        <f>個人戦入力!Z39</f>
        <v/>
      </c>
    </row>
    <row r="23" spans="1:17" ht="22.5" customHeight="1">
      <c r="A23" s="392"/>
      <c r="B23" s="270">
        <f>個人戦入力!G39</f>
        <v>0</v>
      </c>
      <c r="C23" s="271">
        <f>個人戦入力!H39</f>
        <v>0</v>
      </c>
      <c r="D23" s="395"/>
      <c r="E23" s="397"/>
      <c r="F23" s="399"/>
      <c r="G23" s="399"/>
      <c r="H23" s="399"/>
      <c r="I23" s="401"/>
      <c r="J23" s="385"/>
      <c r="K23" s="386"/>
      <c r="L23" s="387"/>
      <c r="M23" s="272" t="str">
        <f ca="1">個人戦入力!V39</f>
        <v/>
      </c>
      <c r="N23" s="274" t="str">
        <f ca="1">個人戦入力!W39</f>
        <v/>
      </c>
      <c r="O23" s="274" t="str">
        <f ca="1">個人戦入力!X39</f>
        <v/>
      </c>
      <c r="P23" s="275" t="str">
        <f ca="1">個人戦入力!Y39</f>
        <v/>
      </c>
      <c r="Q23" s="375"/>
    </row>
    <row r="24" spans="1:17" ht="12" customHeight="1">
      <c r="A24" s="392"/>
      <c r="B24" s="276">
        <f>個人戦入力!I40</f>
        <v>0</v>
      </c>
      <c r="C24" s="277">
        <f>個人戦入力!J40</f>
        <v>0</v>
      </c>
      <c r="D24" s="377">
        <f>個人戦入力!K40</f>
        <v>0</v>
      </c>
      <c r="E24" s="379">
        <f>個人戦入力!L40</f>
        <v>0</v>
      </c>
      <c r="F24" s="381" t="s">
        <v>198</v>
      </c>
      <c r="G24" s="381">
        <f>個人戦入力!M40</f>
        <v>0</v>
      </c>
      <c r="H24" s="381" t="s">
        <v>198</v>
      </c>
      <c r="I24" s="383">
        <f>個人戦入力!N40</f>
        <v>0</v>
      </c>
      <c r="J24" s="385">
        <f>個人戦入力!O40</f>
        <v>0</v>
      </c>
      <c r="K24" s="386"/>
      <c r="L24" s="387"/>
      <c r="M24" s="278">
        <f>個人戦入力!P40</f>
        <v>0</v>
      </c>
      <c r="N24" s="279">
        <f>個人戦入力!Q40</f>
        <v>0</v>
      </c>
      <c r="O24" s="279">
        <f>個人戦入力!R40</f>
        <v>0</v>
      </c>
      <c r="P24" s="280">
        <f>個人戦入力!S40</f>
        <v>0</v>
      </c>
      <c r="Q24" s="375"/>
    </row>
    <row r="25" spans="1:17" ht="22.5" customHeight="1">
      <c r="A25" s="413"/>
      <c r="B25" s="281">
        <f>個人戦入力!G40</f>
        <v>0</v>
      </c>
      <c r="C25" s="282">
        <f>個人戦入力!H40</f>
        <v>0</v>
      </c>
      <c r="D25" s="406"/>
      <c r="E25" s="407"/>
      <c r="F25" s="408"/>
      <c r="G25" s="408"/>
      <c r="H25" s="408"/>
      <c r="I25" s="409"/>
      <c r="J25" s="410"/>
      <c r="K25" s="411"/>
      <c r="L25" s="412"/>
      <c r="M25" s="283" t="str">
        <f ca="1">個人戦入力!V40</f>
        <v/>
      </c>
      <c r="N25" s="285" t="str">
        <f ca="1">個人戦入力!W40</f>
        <v/>
      </c>
      <c r="O25" s="285" t="str">
        <f ca="1">個人戦入力!X40</f>
        <v/>
      </c>
      <c r="P25" s="286" t="str">
        <f ca="1">個人戦入力!Y40</f>
        <v/>
      </c>
      <c r="Q25" s="405"/>
    </row>
    <row r="26" spans="1:17" ht="12" customHeight="1">
      <c r="A26" s="391">
        <v>4</v>
      </c>
      <c r="B26" s="287">
        <f>個人戦入力!I41</f>
        <v>0</v>
      </c>
      <c r="C26" s="288">
        <f>個人戦入力!J41</f>
        <v>0</v>
      </c>
      <c r="D26" s="394">
        <f>個人戦入力!K41</f>
        <v>0</v>
      </c>
      <c r="E26" s="396">
        <f>個人戦入力!L41</f>
        <v>0</v>
      </c>
      <c r="F26" s="398" t="s">
        <v>198</v>
      </c>
      <c r="G26" s="398">
        <f>個人戦入力!M41</f>
        <v>0</v>
      </c>
      <c r="H26" s="398" t="s">
        <v>198</v>
      </c>
      <c r="I26" s="400">
        <f>個人戦入力!N41</f>
        <v>0</v>
      </c>
      <c r="J26" s="402">
        <f>個人戦入力!O41</f>
        <v>0</v>
      </c>
      <c r="K26" s="403"/>
      <c r="L26" s="404"/>
      <c r="M26" s="289">
        <f>個人戦入力!P41</f>
        <v>0</v>
      </c>
      <c r="N26" s="290">
        <f>個人戦入力!Q41</f>
        <v>0</v>
      </c>
      <c r="O26" s="290">
        <f>個人戦入力!R41</f>
        <v>0</v>
      </c>
      <c r="P26" s="291">
        <f>個人戦入力!S41</f>
        <v>0</v>
      </c>
      <c r="Q26" s="374" t="str">
        <f>個人戦入力!Z41</f>
        <v/>
      </c>
    </row>
    <row r="27" spans="1:17" ht="22.5" customHeight="1">
      <c r="A27" s="392"/>
      <c r="B27" s="270">
        <f>個人戦入力!G41</f>
        <v>0</v>
      </c>
      <c r="C27" s="271">
        <f>個人戦入力!H41</f>
        <v>0</v>
      </c>
      <c r="D27" s="395"/>
      <c r="E27" s="397"/>
      <c r="F27" s="399"/>
      <c r="G27" s="399"/>
      <c r="H27" s="399"/>
      <c r="I27" s="401"/>
      <c r="J27" s="385"/>
      <c r="K27" s="386"/>
      <c r="L27" s="387"/>
      <c r="M27" s="272" t="str">
        <f ca="1">個人戦入力!V41</f>
        <v/>
      </c>
      <c r="N27" s="274" t="str">
        <f ca="1">個人戦入力!W41</f>
        <v/>
      </c>
      <c r="O27" s="274" t="str">
        <f ca="1">個人戦入力!X41</f>
        <v/>
      </c>
      <c r="P27" s="275" t="str">
        <f ca="1">個人戦入力!Y41</f>
        <v/>
      </c>
      <c r="Q27" s="375"/>
    </row>
    <row r="28" spans="1:17" ht="12" customHeight="1">
      <c r="A28" s="392"/>
      <c r="B28" s="276">
        <f>個人戦入力!I42</f>
        <v>0</v>
      </c>
      <c r="C28" s="277">
        <f>個人戦入力!J42</f>
        <v>0</v>
      </c>
      <c r="D28" s="377">
        <f>個人戦入力!K42</f>
        <v>0</v>
      </c>
      <c r="E28" s="379">
        <f>個人戦入力!L42</f>
        <v>0</v>
      </c>
      <c r="F28" s="381" t="s">
        <v>198</v>
      </c>
      <c r="G28" s="381">
        <f>個人戦入力!M42</f>
        <v>0</v>
      </c>
      <c r="H28" s="381" t="s">
        <v>198</v>
      </c>
      <c r="I28" s="383">
        <f>個人戦入力!N42</f>
        <v>0</v>
      </c>
      <c r="J28" s="385">
        <f>個人戦入力!O42</f>
        <v>0</v>
      </c>
      <c r="K28" s="386"/>
      <c r="L28" s="387"/>
      <c r="M28" s="278">
        <f>個人戦入力!P42</f>
        <v>0</v>
      </c>
      <c r="N28" s="279">
        <f>個人戦入力!Q42</f>
        <v>0</v>
      </c>
      <c r="O28" s="279">
        <f>個人戦入力!R42</f>
        <v>0</v>
      </c>
      <c r="P28" s="280">
        <f>個人戦入力!S42</f>
        <v>0</v>
      </c>
      <c r="Q28" s="375"/>
    </row>
    <row r="29" spans="1:17" ht="22.5" customHeight="1">
      <c r="A29" s="413"/>
      <c r="B29" s="281">
        <f>個人戦入力!G42</f>
        <v>0</v>
      </c>
      <c r="C29" s="282">
        <f>個人戦入力!H42</f>
        <v>0</v>
      </c>
      <c r="D29" s="406"/>
      <c r="E29" s="407"/>
      <c r="F29" s="408"/>
      <c r="G29" s="408"/>
      <c r="H29" s="408"/>
      <c r="I29" s="409"/>
      <c r="J29" s="410"/>
      <c r="K29" s="411"/>
      <c r="L29" s="412"/>
      <c r="M29" s="283" t="str">
        <f ca="1">個人戦入力!V42</f>
        <v/>
      </c>
      <c r="N29" s="285" t="str">
        <f ca="1">個人戦入力!W42</f>
        <v/>
      </c>
      <c r="O29" s="285" t="str">
        <f ca="1">個人戦入力!X42</f>
        <v/>
      </c>
      <c r="P29" s="286" t="str">
        <f ca="1">個人戦入力!Y42</f>
        <v/>
      </c>
      <c r="Q29" s="405"/>
    </row>
    <row r="30" spans="1:17" ht="12" customHeight="1">
      <c r="A30" s="391">
        <v>5</v>
      </c>
      <c r="B30" s="287">
        <f>個人戦入力!I43</f>
        <v>0</v>
      </c>
      <c r="C30" s="288">
        <f>個人戦入力!J43</f>
        <v>0</v>
      </c>
      <c r="D30" s="394">
        <f>個人戦入力!K43</f>
        <v>0</v>
      </c>
      <c r="E30" s="396">
        <f>個人戦入力!L43</f>
        <v>0</v>
      </c>
      <c r="F30" s="398" t="s">
        <v>198</v>
      </c>
      <c r="G30" s="398">
        <f>個人戦入力!M43</f>
        <v>0</v>
      </c>
      <c r="H30" s="398" t="s">
        <v>198</v>
      </c>
      <c r="I30" s="400">
        <f>個人戦入力!N43</f>
        <v>0</v>
      </c>
      <c r="J30" s="402">
        <f>個人戦入力!O43</f>
        <v>0</v>
      </c>
      <c r="K30" s="403"/>
      <c r="L30" s="404"/>
      <c r="M30" s="289">
        <f>個人戦入力!P43</f>
        <v>0</v>
      </c>
      <c r="N30" s="290">
        <f>個人戦入力!Q43</f>
        <v>0</v>
      </c>
      <c r="O30" s="290">
        <f>個人戦入力!R43</f>
        <v>0</v>
      </c>
      <c r="P30" s="291">
        <f>個人戦入力!S43</f>
        <v>0</v>
      </c>
      <c r="Q30" s="374" t="str">
        <f>個人戦入力!Z43</f>
        <v/>
      </c>
    </row>
    <row r="31" spans="1:17" ht="22.5" customHeight="1">
      <c r="A31" s="392"/>
      <c r="B31" s="270">
        <f>個人戦入力!G43</f>
        <v>0</v>
      </c>
      <c r="C31" s="271">
        <f>個人戦入力!H43</f>
        <v>0</v>
      </c>
      <c r="D31" s="395"/>
      <c r="E31" s="397"/>
      <c r="F31" s="399"/>
      <c r="G31" s="399"/>
      <c r="H31" s="399"/>
      <c r="I31" s="401"/>
      <c r="J31" s="385"/>
      <c r="K31" s="386"/>
      <c r="L31" s="387"/>
      <c r="M31" s="272" t="str">
        <f ca="1">個人戦入力!V43</f>
        <v/>
      </c>
      <c r="N31" s="274" t="str">
        <f ca="1">個人戦入力!W43</f>
        <v/>
      </c>
      <c r="O31" s="274" t="str">
        <f ca="1">個人戦入力!X43</f>
        <v/>
      </c>
      <c r="P31" s="275" t="str">
        <f ca="1">個人戦入力!Y43</f>
        <v/>
      </c>
      <c r="Q31" s="375"/>
    </row>
    <row r="32" spans="1:17" ht="12" customHeight="1">
      <c r="A32" s="392"/>
      <c r="B32" s="276">
        <f>個人戦入力!I44</f>
        <v>0</v>
      </c>
      <c r="C32" s="277">
        <f>個人戦入力!J44</f>
        <v>0</v>
      </c>
      <c r="D32" s="377">
        <f>個人戦入力!K44</f>
        <v>0</v>
      </c>
      <c r="E32" s="379">
        <f>個人戦入力!L44</f>
        <v>0</v>
      </c>
      <c r="F32" s="381" t="s">
        <v>198</v>
      </c>
      <c r="G32" s="381">
        <f>個人戦入力!M44</f>
        <v>0</v>
      </c>
      <c r="H32" s="381" t="s">
        <v>198</v>
      </c>
      <c r="I32" s="383">
        <f>個人戦入力!N44</f>
        <v>0</v>
      </c>
      <c r="J32" s="385">
        <f>個人戦入力!O44</f>
        <v>0</v>
      </c>
      <c r="K32" s="386"/>
      <c r="L32" s="387"/>
      <c r="M32" s="278">
        <f>個人戦入力!P44</f>
        <v>0</v>
      </c>
      <c r="N32" s="279">
        <f>個人戦入力!Q44</f>
        <v>0</v>
      </c>
      <c r="O32" s="279">
        <f>個人戦入力!R44</f>
        <v>0</v>
      </c>
      <c r="P32" s="280">
        <f>個人戦入力!S44</f>
        <v>0</v>
      </c>
      <c r="Q32" s="375"/>
    </row>
    <row r="33" spans="1:20" ht="22.5" customHeight="1">
      <c r="A33" s="413"/>
      <c r="B33" s="281">
        <f>個人戦入力!G44</f>
        <v>0</v>
      </c>
      <c r="C33" s="282">
        <f>個人戦入力!H44</f>
        <v>0</v>
      </c>
      <c r="D33" s="406"/>
      <c r="E33" s="407"/>
      <c r="F33" s="408"/>
      <c r="G33" s="408"/>
      <c r="H33" s="408"/>
      <c r="I33" s="409"/>
      <c r="J33" s="410"/>
      <c r="K33" s="411"/>
      <c r="L33" s="412"/>
      <c r="M33" s="283" t="str">
        <f ca="1">個人戦入力!V44</f>
        <v/>
      </c>
      <c r="N33" s="285" t="str">
        <f ca="1">個人戦入力!W44</f>
        <v/>
      </c>
      <c r="O33" s="285" t="str">
        <f ca="1">個人戦入力!X44</f>
        <v/>
      </c>
      <c r="P33" s="286" t="str">
        <f ca="1">個人戦入力!Y44</f>
        <v/>
      </c>
      <c r="Q33" s="405"/>
    </row>
    <row r="34" spans="1:20" ht="12" customHeight="1">
      <c r="A34" s="391">
        <v>6</v>
      </c>
      <c r="B34" s="287">
        <f>個人戦入力!I45</f>
        <v>0</v>
      </c>
      <c r="C34" s="288">
        <f>個人戦入力!J45</f>
        <v>0</v>
      </c>
      <c r="D34" s="394">
        <f>個人戦入力!K45</f>
        <v>0</v>
      </c>
      <c r="E34" s="396">
        <f>個人戦入力!L45</f>
        <v>0</v>
      </c>
      <c r="F34" s="398" t="s">
        <v>198</v>
      </c>
      <c r="G34" s="398">
        <f>個人戦入力!M45</f>
        <v>0</v>
      </c>
      <c r="H34" s="398" t="s">
        <v>198</v>
      </c>
      <c r="I34" s="400">
        <f>個人戦入力!N45</f>
        <v>0</v>
      </c>
      <c r="J34" s="402">
        <f>個人戦入力!O45</f>
        <v>0</v>
      </c>
      <c r="K34" s="403"/>
      <c r="L34" s="404"/>
      <c r="M34" s="289">
        <f>個人戦入力!P45</f>
        <v>0</v>
      </c>
      <c r="N34" s="290">
        <f>個人戦入力!Q45</f>
        <v>0</v>
      </c>
      <c r="O34" s="290">
        <f>個人戦入力!R45</f>
        <v>0</v>
      </c>
      <c r="P34" s="291">
        <f>個人戦入力!S45</f>
        <v>0</v>
      </c>
      <c r="Q34" s="374" t="str">
        <f>個人戦入力!Z45</f>
        <v/>
      </c>
    </row>
    <row r="35" spans="1:20" ht="22.5" customHeight="1">
      <c r="A35" s="392"/>
      <c r="B35" s="270">
        <f>個人戦入力!G45</f>
        <v>0</v>
      </c>
      <c r="C35" s="271">
        <f>個人戦入力!H45</f>
        <v>0</v>
      </c>
      <c r="D35" s="395"/>
      <c r="E35" s="397"/>
      <c r="F35" s="399"/>
      <c r="G35" s="399"/>
      <c r="H35" s="399"/>
      <c r="I35" s="401"/>
      <c r="J35" s="385"/>
      <c r="K35" s="386"/>
      <c r="L35" s="387"/>
      <c r="M35" s="272" t="str">
        <f ca="1">個人戦入力!V45</f>
        <v/>
      </c>
      <c r="N35" s="274" t="str">
        <f ca="1">個人戦入力!W45</f>
        <v/>
      </c>
      <c r="O35" s="274" t="str">
        <f ca="1">個人戦入力!X45</f>
        <v/>
      </c>
      <c r="P35" s="275" t="str">
        <f ca="1">個人戦入力!Y45</f>
        <v/>
      </c>
      <c r="Q35" s="375"/>
    </row>
    <row r="36" spans="1:20" ht="12" customHeight="1">
      <c r="A36" s="392"/>
      <c r="B36" s="276">
        <f>個人戦入力!I46</f>
        <v>0</v>
      </c>
      <c r="C36" s="277">
        <f>個人戦入力!J46</f>
        <v>0</v>
      </c>
      <c r="D36" s="377">
        <f>個人戦入力!K46</f>
        <v>0</v>
      </c>
      <c r="E36" s="379">
        <f>個人戦入力!L46</f>
        <v>0</v>
      </c>
      <c r="F36" s="381" t="s">
        <v>198</v>
      </c>
      <c r="G36" s="381">
        <f>個人戦入力!M46</f>
        <v>0</v>
      </c>
      <c r="H36" s="381" t="s">
        <v>198</v>
      </c>
      <c r="I36" s="383">
        <f>個人戦入力!N46</f>
        <v>0</v>
      </c>
      <c r="J36" s="385">
        <f>個人戦入力!O46</f>
        <v>0</v>
      </c>
      <c r="K36" s="386"/>
      <c r="L36" s="387"/>
      <c r="M36" s="278">
        <f>個人戦入力!P46</f>
        <v>0</v>
      </c>
      <c r="N36" s="279">
        <f>個人戦入力!Q46</f>
        <v>0</v>
      </c>
      <c r="O36" s="279">
        <f>個人戦入力!R46</f>
        <v>0</v>
      </c>
      <c r="P36" s="280">
        <f>個人戦入力!S46</f>
        <v>0</v>
      </c>
      <c r="Q36" s="375"/>
    </row>
    <row r="37" spans="1:20" ht="22.5" customHeight="1">
      <c r="A37" s="413"/>
      <c r="B37" s="281">
        <f>個人戦入力!G46</f>
        <v>0</v>
      </c>
      <c r="C37" s="282">
        <f>個人戦入力!H46</f>
        <v>0</v>
      </c>
      <c r="D37" s="406"/>
      <c r="E37" s="407"/>
      <c r="F37" s="408"/>
      <c r="G37" s="408"/>
      <c r="H37" s="408"/>
      <c r="I37" s="409"/>
      <c r="J37" s="410"/>
      <c r="K37" s="411"/>
      <c r="L37" s="412"/>
      <c r="M37" s="283" t="str">
        <f ca="1">個人戦入力!V46</f>
        <v/>
      </c>
      <c r="N37" s="285" t="str">
        <f ca="1">個人戦入力!W46</f>
        <v/>
      </c>
      <c r="O37" s="285" t="str">
        <f ca="1">個人戦入力!X46</f>
        <v/>
      </c>
      <c r="P37" s="286" t="str">
        <f ca="1">個人戦入力!Y46</f>
        <v/>
      </c>
      <c r="Q37" s="405"/>
    </row>
    <row r="38" spans="1:20" ht="12" customHeight="1">
      <c r="A38" s="391">
        <v>7</v>
      </c>
      <c r="B38" s="276">
        <f>個人戦入力!I47</f>
        <v>0</v>
      </c>
      <c r="C38" s="277">
        <f>個人戦入力!J47</f>
        <v>0</v>
      </c>
      <c r="D38" s="377">
        <f>個人戦入力!K47</f>
        <v>0</v>
      </c>
      <c r="E38" s="379">
        <f>個人戦入力!L47</f>
        <v>0</v>
      </c>
      <c r="F38" s="381" t="s">
        <v>198</v>
      </c>
      <c r="G38" s="381">
        <f>個人戦入力!M47</f>
        <v>0</v>
      </c>
      <c r="H38" s="381" t="s">
        <v>198</v>
      </c>
      <c r="I38" s="383">
        <f>個人戦入力!N47</f>
        <v>0</v>
      </c>
      <c r="J38" s="397">
        <f>個人戦入力!O47</f>
        <v>0</v>
      </c>
      <c r="K38" s="399"/>
      <c r="L38" s="401"/>
      <c r="M38" s="289">
        <f>個人戦入力!P47</f>
        <v>0</v>
      </c>
      <c r="N38" s="290">
        <f>個人戦入力!Q47</f>
        <v>0</v>
      </c>
      <c r="O38" s="290">
        <f>個人戦入力!R47</f>
        <v>0</v>
      </c>
      <c r="P38" s="291">
        <f>個人戦入力!S47</f>
        <v>0</v>
      </c>
      <c r="Q38" s="375" t="str">
        <f>個人戦入力!Z47</f>
        <v/>
      </c>
    </row>
    <row r="39" spans="1:20" ht="22.5" customHeight="1">
      <c r="A39" s="392"/>
      <c r="B39" s="270">
        <f>個人戦入力!G47</f>
        <v>0</v>
      </c>
      <c r="C39" s="271">
        <f>個人戦入力!H47</f>
        <v>0</v>
      </c>
      <c r="D39" s="395"/>
      <c r="E39" s="397"/>
      <c r="F39" s="399"/>
      <c r="G39" s="399"/>
      <c r="H39" s="399"/>
      <c r="I39" s="401"/>
      <c r="J39" s="385"/>
      <c r="K39" s="386"/>
      <c r="L39" s="387"/>
      <c r="M39" s="272" t="str">
        <f ca="1">個人戦入力!V47</f>
        <v/>
      </c>
      <c r="N39" s="274" t="str">
        <f ca="1">個人戦入力!W47</f>
        <v/>
      </c>
      <c r="O39" s="274" t="str">
        <f ca="1">個人戦入力!X47</f>
        <v/>
      </c>
      <c r="P39" s="275" t="str">
        <f ca="1">個人戦入力!Y47</f>
        <v/>
      </c>
      <c r="Q39" s="375"/>
    </row>
    <row r="40" spans="1:20" ht="12" customHeight="1">
      <c r="A40" s="392"/>
      <c r="B40" s="276">
        <f>個人戦入力!I48</f>
        <v>0</v>
      </c>
      <c r="C40" s="277">
        <f>個人戦入力!J48</f>
        <v>0</v>
      </c>
      <c r="D40" s="377">
        <f>個人戦入力!K48</f>
        <v>0</v>
      </c>
      <c r="E40" s="379">
        <f>個人戦入力!L48</f>
        <v>0</v>
      </c>
      <c r="F40" s="381" t="s">
        <v>198</v>
      </c>
      <c r="G40" s="381">
        <f>個人戦入力!M48</f>
        <v>0</v>
      </c>
      <c r="H40" s="381" t="s">
        <v>198</v>
      </c>
      <c r="I40" s="383">
        <f>個人戦入力!N48</f>
        <v>0</v>
      </c>
      <c r="J40" s="385">
        <f>個人戦入力!O48</f>
        <v>0</v>
      </c>
      <c r="K40" s="386"/>
      <c r="L40" s="387"/>
      <c r="M40" s="278">
        <f>個人戦入力!P48</f>
        <v>0</v>
      </c>
      <c r="N40" s="279">
        <f>個人戦入力!Q48</f>
        <v>0</v>
      </c>
      <c r="O40" s="279">
        <f>個人戦入力!R48</f>
        <v>0</v>
      </c>
      <c r="P40" s="280">
        <f>個人戦入力!S48</f>
        <v>0</v>
      </c>
      <c r="Q40" s="375"/>
    </row>
    <row r="41" spans="1:20" ht="22.5" customHeight="1">
      <c r="A41" s="413"/>
      <c r="B41" s="281">
        <f>個人戦入力!G48</f>
        <v>0</v>
      </c>
      <c r="C41" s="282">
        <f>個人戦入力!H48</f>
        <v>0</v>
      </c>
      <c r="D41" s="406"/>
      <c r="E41" s="407"/>
      <c r="F41" s="408"/>
      <c r="G41" s="408"/>
      <c r="H41" s="408"/>
      <c r="I41" s="409"/>
      <c r="J41" s="410"/>
      <c r="K41" s="411"/>
      <c r="L41" s="412"/>
      <c r="M41" s="283" t="str">
        <f ca="1">個人戦入力!V48</f>
        <v/>
      </c>
      <c r="N41" s="285" t="str">
        <f ca="1">個人戦入力!W48</f>
        <v/>
      </c>
      <c r="O41" s="285" t="str">
        <f ca="1">個人戦入力!X48</f>
        <v/>
      </c>
      <c r="P41" s="286" t="str">
        <f ca="1">個人戦入力!Y48</f>
        <v/>
      </c>
      <c r="Q41" s="405"/>
    </row>
    <row r="42" spans="1:20" ht="12" customHeight="1">
      <c r="A42" s="391">
        <v>8</v>
      </c>
      <c r="B42" s="287">
        <f>個人戦入力!I49</f>
        <v>0</v>
      </c>
      <c r="C42" s="288">
        <f>個人戦入力!J49</f>
        <v>0</v>
      </c>
      <c r="D42" s="394">
        <f>個人戦入力!K49</f>
        <v>0</v>
      </c>
      <c r="E42" s="396">
        <f>個人戦入力!L49</f>
        <v>0</v>
      </c>
      <c r="F42" s="398" t="s">
        <v>198</v>
      </c>
      <c r="G42" s="398">
        <f>個人戦入力!M49</f>
        <v>0</v>
      </c>
      <c r="H42" s="398" t="s">
        <v>198</v>
      </c>
      <c r="I42" s="400">
        <f>個人戦入力!N49</f>
        <v>0</v>
      </c>
      <c r="J42" s="402">
        <f>個人戦入力!O49</f>
        <v>0</v>
      </c>
      <c r="K42" s="403"/>
      <c r="L42" s="404"/>
      <c r="M42" s="289">
        <f>個人戦入力!P49</f>
        <v>0</v>
      </c>
      <c r="N42" s="290">
        <f>個人戦入力!Q49</f>
        <v>0</v>
      </c>
      <c r="O42" s="290">
        <f>個人戦入力!R49</f>
        <v>0</v>
      </c>
      <c r="P42" s="291">
        <f>個人戦入力!S49</f>
        <v>0</v>
      </c>
      <c r="Q42" s="374" t="str">
        <f>個人戦入力!Z49</f>
        <v/>
      </c>
    </row>
    <row r="43" spans="1:20" ht="22.5" customHeight="1">
      <c r="A43" s="392"/>
      <c r="B43" s="270">
        <f>個人戦入力!G49</f>
        <v>0</v>
      </c>
      <c r="C43" s="271">
        <f>個人戦入力!H49</f>
        <v>0</v>
      </c>
      <c r="D43" s="395"/>
      <c r="E43" s="397"/>
      <c r="F43" s="399"/>
      <c r="G43" s="399"/>
      <c r="H43" s="399"/>
      <c r="I43" s="401"/>
      <c r="J43" s="385"/>
      <c r="K43" s="386"/>
      <c r="L43" s="387"/>
      <c r="M43" s="272" t="str">
        <f ca="1">個人戦入力!V49</f>
        <v/>
      </c>
      <c r="N43" s="274" t="str">
        <f ca="1">個人戦入力!W49</f>
        <v/>
      </c>
      <c r="O43" s="274" t="str">
        <f ca="1">個人戦入力!X49</f>
        <v/>
      </c>
      <c r="P43" s="275" t="str">
        <f ca="1">個人戦入力!Y49</f>
        <v/>
      </c>
      <c r="Q43" s="375"/>
    </row>
    <row r="44" spans="1:20" ht="12" customHeight="1">
      <c r="A44" s="392"/>
      <c r="B44" s="276">
        <f>個人戦入力!I50</f>
        <v>0</v>
      </c>
      <c r="C44" s="277">
        <f>個人戦入力!J50</f>
        <v>0</v>
      </c>
      <c r="D44" s="377">
        <f>個人戦入力!K50</f>
        <v>0</v>
      </c>
      <c r="E44" s="379">
        <f>個人戦入力!L50</f>
        <v>0</v>
      </c>
      <c r="F44" s="381" t="s">
        <v>198</v>
      </c>
      <c r="G44" s="381">
        <f>個人戦入力!M50</f>
        <v>0</v>
      </c>
      <c r="H44" s="381" t="s">
        <v>198</v>
      </c>
      <c r="I44" s="383">
        <f>個人戦入力!N50</f>
        <v>0</v>
      </c>
      <c r="J44" s="385">
        <f>個人戦入力!O50</f>
        <v>0</v>
      </c>
      <c r="K44" s="386"/>
      <c r="L44" s="387"/>
      <c r="M44" s="278">
        <f>個人戦入力!P50</f>
        <v>0</v>
      </c>
      <c r="N44" s="279">
        <f>個人戦入力!Q50</f>
        <v>0</v>
      </c>
      <c r="O44" s="279">
        <f>個人戦入力!R50</f>
        <v>0</v>
      </c>
      <c r="P44" s="280">
        <f>個人戦入力!S50</f>
        <v>0</v>
      </c>
      <c r="Q44" s="375"/>
    </row>
    <row r="45" spans="1:20" ht="22.5" customHeight="1" thickBot="1">
      <c r="A45" s="393"/>
      <c r="B45" s="292">
        <f>個人戦入力!G50</f>
        <v>0</v>
      </c>
      <c r="C45" s="293">
        <f>個人戦入力!H50</f>
        <v>0</v>
      </c>
      <c r="D45" s="378"/>
      <c r="E45" s="380"/>
      <c r="F45" s="382"/>
      <c r="G45" s="382"/>
      <c r="H45" s="382"/>
      <c r="I45" s="384"/>
      <c r="J45" s="388"/>
      <c r="K45" s="389"/>
      <c r="L45" s="390"/>
      <c r="M45" s="294" t="str">
        <f ca="1">個人戦入力!V50</f>
        <v/>
      </c>
      <c r="N45" s="295" t="str">
        <f ca="1">個人戦入力!W50</f>
        <v/>
      </c>
      <c r="O45" s="295" t="str">
        <f ca="1">個人戦入力!X50</f>
        <v/>
      </c>
      <c r="P45" s="296" t="str">
        <f ca="1">個人戦入力!Y50</f>
        <v/>
      </c>
      <c r="Q45" s="376"/>
    </row>
    <row r="48" spans="1:20" ht="21">
      <c r="B48" s="239" ph="1"/>
      <c r="C48" s="239" ph="1"/>
      <c r="S48" s="239" ph="1"/>
      <c r="T48" s="239" ph="1"/>
    </row>
    <row r="50" spans="2:20" ht="21">
      <c r="B50" s="239" ph="1"/>
      <c r="C50" s="239" ph="1"/>
      <c r="S50" s="239" ph="1"/>
      <c r="T50" s="239" ph="1"/>
    </row>
    <row r="51" spans="2:20" ht="21">
      <c r="B51" s="239" ph="1"/>
      <c r="C51" s="239" ph="1"/>
      <c r="S51" s="239" ph="1"/>
      <c r="T51" s="239" ph="1"/>
    </row>
    <row r="53" spans="2:20" ht="21">
      <c r="B53" s="239" ph="1"/>
      <c r="C53" s="239" ph="1"/>
      <c r="S53" s="239" ph="1"/>
      <c r="T53" s="239" ph="1"/>
    </row>
    <row r="55" spans="2:20" ht="21">
      <c r="B55" s="239" ph="1"/>
      <c r="C55" s="239" ph="1"/>
      <c r="S55" s="239" ph="1"/>
      <c r="T55" s="239" ph="1"/>
    </row>
    <row r="57" spans="2:20" ht="21">
      <c r="B57" s="239" ph="1"/>
      <c r="C57" s="239" ph="1"/>
      <c r="S57" s="239" ph="1"/>
      <c r="T57" s="239" ph="1"/>
    </row>
    <row r="59" spans="2:20" ht="21">
      <c r="B59" s="239" ph="1"/>
      <c r="C59" s="239" ph="1"/>
      <c r="S59" s="239" ph="1"/>
      <c r="T59" s="239" ph="1"/>
    </row>
    <row r="60" spans="2:20" ht="21">
      <c r="B60" s="239" ph="1"/>
      <c r="C60" s="239" ph="1"/>
      <c r="S60" s="239" ph="1"/>
      <c r="T60" s="239" ph="1"/>
    </row>
  </sheetData>
  <sheetProtection selectLockedCells="1"/>
  <mergeCells count="163">
    <mergeCell ref="A1:B1"/>
    <mergeCell ref="A2:I2"/>
    <mergeCell ref="J2:K2"/>
    <mergeCell ref="M2:O2"/>
    <mergeCell ref="L3:M3"/>
    <mergeCell ref="A4:C4"/>
    <mergeCell ref="J4:K4"/>
    <mergeCell ref="L4:O4"/>
    <mergeCell ref="J5:K5"/>
    <mergeCell ref="L5:P5"/>
    <mergeCell ref="A6:G6"/>
    <mergeCell ref="J6:K6"/>
    <mergeCell ref="L6:Q6"/>
    <mergeCell ref="B7:C7"/>
    <mergeCell ref="E7:G7"/>
    <mergeCell ref="J7:K7"/>
    <mergeCell ref="M7:P7"/>
    <mergeCell ref="B8:C8"/>
    <mergeCell ref="E8:G8"/>
    <mergeCell ref="J8:K8"/>
    <mergeCell ref="M8:P8"/>
    <mergeCell ref="B9:C9"/>
    <mergeCell ref="E9:G9"/>
    <mergeCell ref="J9:K9"/>
    <mergeCell ref="L9:P9"/>
    <mergeCell ref="B10:C10"/>
    <mergeCell ref="E10:G10"/>
    <mergeCell ref="J10:K10"/>
    <mergeCell ref="L10:P10"/>
    <mergeCell ref="A12:A13"/>
    <mergeCell ref="B12:C13"/>
    <mergeCell ref="D12:D13"/>
    <mergeCell ref="E12:I13"/>
    <mergeCell ref="J12:L13"/>
    <mergeCell ref="M12:Q12"/>
    <mergeCell ref="Q14:Q17"/>
    <mergeCell ref="D16:D17"/>
    <mergeCell ref="E16:E17"/>
    <mergeCell ref="F16:F17"/>
    <mergeCell ref="G16:G17"/>
    <mergeCell ref="H16:H17"/>
    <mergeCell ref="I16:I17"/>
    <mergeCell ref="J16:L17"/>
    <mergeCell ref="A14:A17"/>
    <mergeCell ref="D14:D15"/>
    <mergeCell ref="E14:E15"/>
    <mergeCell ref="F14:F15"/>
    <mergeCell ref="G14:G15"/>
    <mergeCell ref="H14:H15"/>
    <mergeCell ref="I14:I15"/>
    <mergeCell ref="J14:L15"/>
    <mergeCell ref="Q18:Q21"/>
    <mergeCell ref="D20:D21"/>
    <mergeCell ref="E20:E21"/>
    <mergeCell ref="F20:F21"/>
    <mergeCell ref="G20:G21"/>
    <mergeCell ref="H20:H21"/>
    <mergeCell ref="I20:I21"/>
    <mergeCell ref="J20:L21"/>
    <mergeCell ref="A18:A21"/>
    <mergeCell ref="D18:D19"/>
    <mergeCell ref="E18:E19"/>
    <mergeCell ref="F18:F19"/>
    <mergeCell ref="G18:G19"/>
    <mergeCell ref="H18:H19"/>
    <mergeCell ref="I18:I19"/>
    <mergeCell ref="J18:L19"/>
    <mergeCell ref="Q22:Q25"/>
    <mergeCell ref="D24:D25"/>
    <mergeCell ref="E24:E25"/>
    <mergeCell ref="F24:F25"/>
    <mergeCell ref="G24:G25"/>
    <mergeCell ref="H24:H25"/>
    <mergeCell ref="I24:I25"/>
    <mergeCell ref="J24:L25"/>
    <mergeCell ref="A22:A25"/>
    <mergeCell ref="D22:D23"/>
    <mergeCell ref="E22:E23"/>
    <mergeCell ref="F22:F23"/>
    <mergeCell ref="G22:G23"/>
    <mergeCell ref="H22:H23"/>
    <mergeCell ref="I22:I23"/>
    <mergeCell ref="J22:L23"/>
    <mergeCell ref="Q26:Q29"/>
    <mergeCell ref="D28:D29"/>
    <mergeCell ref="E28:E29"/>
    <mergeCell ref="F28:F29"/>
    <mergeCell ref="G28:G29"/>
    <mergeCell ref="H28:H29"/>
    <mergeCell ref="I28:I29"/>
    <mergeCell ref="J28:L29"/>
    <mergeCell ref="A26:A29"/>
    <mergeCell ref="D26:D27"/>
    <mergeCell ref="E26:E27"/>
    <mergeCell ref="F26:F27"/>
    <mergeCell ref="G26:G27"/>
    <mergeCell ref="H26:H27"/>
    <mergeCell ref="I26:I27"/>
    <mergeCell ref="J26:L27"/>
    <mergeCell ref="Q30:Q33"/>
    <mergeCell ref="D32:D33"/>
    <mergeCell ref="E32:E33"/>
    <mergeCell ref="F32:F33"/>
    <mergeCell ref="G32:G33"/>
    <mergeCell ref="H32:H33"/>
    <mergeCell ref="I32:I33"/>
    <mergeCell ref="J32:L33"/>
    <mergeCell ref="A30:A33"/>
    <mergeCell ref="D30:D31"/>
    <mergeCell ref="E30:E31"/>
    <mergeCell ref="F30:F31"/>
    <mergeCell ref="G30:G31"/>
    <mergeCell ref="H30:H31"/>
    <mergeCell ref="I30:I31"/>
    <mergeCell ref="J30:L31"/>
    <mergeCell ref="Q34:Q37"/>
    <mergeCell ref="D36:D37"/>
    <mergeCell ref="E36:E37"/>
    <mergeCell ref="F36:F37"/>
    <mergeCell ref="G36:G37"/>
    <mergeCell ref="H36:H37"/>
    <mergeCell ref="I36:I37"/>
    <mergeCell ref="J36:L37"/>
    <mergeCell ref="A34:A37"/>
    <mergeCell ref="D34:D35"/>
    <mergeCell ref="E34:E35"/>
    <mergeCell ref="F34:F35"/>
    <mergeCell ref="G34:G35"/>
    <mergeCell ref="H34:H35"/>
    <mergeCell ref="I34:I35"/>
    <mergeCell ref="J34:L35"/>
    <mergeCell ref="Q38:Q41"/>
    <mergeCell ref="D40:D41"/>
    <mergeCell ref="E40:E41"/>
    <mergeCell ref="F40:F41"/>
    <mergeCell ref="G40:G41"/>
    <mergeCell ref="H40:H41"/>
    <mergeCell ref="I40:I41"/>
    <mergeCell ref="J40:L41"/>
    <mergeCell ref="A38:A41"/>
    <mergeCell ref="D38:D39"/>
    <mergeCell ref="E38:E39"/>
    <mergeCell ref="F38:F39"/>
    <mergeCell ref="G38:G39"/>
    <mergeCell ref="H38:H39"/>
    <mergeCell ref="I38:I39"/>
    <mergeCell ref="J38:L39"/>
    <mergeCell ref="Q42:Q45"/>
    <mergeCell ref="D44:D45"/>
    <mergeCell ref="E44:E45"/>
    <mergeCell ref="F44:F45"/>
    <mergeCell ref="G44:G45"/>
    <mergeCell ref="H44:H45"/>
    <mergeCell ref="I44:I45"/>
    <mergeCell ref="J44:L45"/>
    <mergeCell ref="A42:A45"/>
    <mergeCell ref="D42:D43"/>
    <mergeCell ref="E42:E43"/>
    <mergeCell ref="F42:F43"/>
    <mergeCell ref="G42:G43"/>
    <mergeCell ref="H42:H43"/>
    <mergeCell ref="I42:I43"/>
    <mergeCell ref="J42:L43"/>
  </mergeCells>
  <phoneticPr fontId="3" type="Hiragana" alignment="center"/>
  <printOptions horizontalCentered="1" verticalCentered="1"/>
  <pageMargins left="0.23622047244094491" right="0.23622047244094491" top="0.27559055118110237" bottom="0" header="0" footer="0"/>
  <pageSetup paperSize="9"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5">
    <tabColor rgb="FFFFFF00"/>
  </sheetPr>
  <dimension ref="A1:T60"/>
  <sheetViews>
    <sheetView workbookViewId="0">
      <selection activeCell="S8" sqref="S8"/>
    </sheetView>
  </sheetViews>
  <sheetFormatPr defaultRowHeight="13.5"/>
  <cols>
    <col min="1" max="1" width="4.375" style="1" customWidth="1"/>
    <col min="2" max="3" width="9.5" style="1" customWidth="1"/>
    <col min="4" max="4" width="5" style="1" customWidth="1"/>
    <col min="5" max="5" width="4.625" style="1" customWidth="1"/>
    <col min="6" max="6" width="1.75" style="1" customWidth="1"/>
    <col min="7" max="7" width="2.25" style="1" customWidth="1"/>
    <col min="8" max="8" width="1.75" style="1" customWidth="1"/>
    <col min="9" max="9" width="3.125" style="1" customWidth="1"/>
    <col min="10" max="11" width="5.375" style="1" customWidth="1"/>
    <col min="12" max="16" width="6.5" style="1" customWidth="1"/>
    <col min="17" max="17" width="10" style="1" customWidth="1"/>
    <col min="18" max="16384" width="9" style="1"/>
  </cols>
  <sheetData>
    <row r="1" spans="1:20" ht="13.5" customHeight="1">
      <c r="A1" s="547"/>
      <c r="B1" s="547"/>
      <c r="P1" s="34"/>
    </row>
    <row r="2" spans="1:20" ht="22.5" customHeight="1" thickBot="1">
      <c r="A2" s="548" t="str">
        <f>個人戦入力!$C$20</f>
        <v>県総合体育大会ソフトテニス競技</v>
      </c>
      <c r="B2" s="548"/>
      <c r="C2" s="548"/>
      <c r="D2" s="548"/>
      <c r="E2" s="548"/>
      <c r="F2" s="548"/>
      <c r="G2" s="548"/>
      <c r="H2" s="548"/>
      <c r="I2" s="548"/>
      <c r="J2" s="549" t="s">
        <v>0</v>
      </c>
      <c r="K2" s="549"/>
      <c r="L2" s="100"/>
      <c r="M2" s="547" t="str">
        <f>個人戦入力!$C$22&amp;"個人戦申込書"</f>
        <v>個人戦申込書</v>
      </c>
      <c r="N2" s="547"/>
      <c r="O2" s="547"/>
      <c r="P2" s="93" t="str">
        <f>"("&amp;個人戦入力!$C$21</f>
        <v>(</v>
      </c>
      <c r="Q2" s="92" t="s">
        <v>153</v>
      </c>
    </row>
    <row r="3" spans="1:20" ht="22.5" customHeight="1" thickBot="1">
      <c r="L3" s="550"/>
      <c r="M3" s="550"/>
      <c r="N3" s="221"/>
      <c r="O3" s="2"/>
      <c r="P3" s="3"/>
    </row>
    <row r="4" spans="1:20" ht="22.5" customHeight="1">
      <c r="A4" s="551" t="s">
        <v>1</v>
      </c>
      <c r="B4" s="551"/>
      <c r="C4" s="551"/>
      <c r="J4" s="552" t="s">
        <v>2</v>
      </c>
      <c r="K4" s="553"/>
      <c r="L4" s="554">
        <f>個人戦入力!C23</f>
        <v>0</v>
      </c>
      <c r="M4" s="555"/>
      <c r="N4" s="555"/>
      <c r="O4" s="555"/>
      <c r="P4" s="222" t="s">
        <v>67</v>
      </c>
      <c r="Q4" s="102">
        <f>個人戦入力!C24</f>
        <v>0</v>
      </c>
    </row>
    <row r="5" spans="1:20" ht="22.5" customHeight="1" thickBot="1">
      <c r="A5" s="4"/>
      <c r="B5" s="4"/>
      <c r="C5" s="4"/>
      <c r="D5" s="4"/>
      <c r="E5" s="4"/>
      <c r="F5" s="4"/>
      <c r="G5" s="4"/>
      <c r="H5" s="4"/>
      <c r="I5" s="4"/>
      <c r="J5" s="539" t="s">
        <v>3</v>
      </c>
      <c r="K5" s="540"/>
      <c r="L5" s="537">
        <f>個人戦入力!C25</f>
        <v>0</v>
      </c>
      <c r="M5" s="537"/>
      <c r="N5" s="537"/>
      <c r="O5" s="537"/>
      <c r="P5" s="537"/>
      <c r="Q5" s="217"/>
    </row>
    <row r="6" spans="1:20" ht="22.5" customHeight="1">
      <c r="A6" s="541" t="s">
        <v>69</v>
      </c>
      <c r="B6" s="542"/>
      <c r="C6" s="542"/>
      <c r="D6" s="542"/>
      <c r="E6" s="542"/>
      <c r="F6" s="542"/>
      <c r="G6" s="543"/>
      <c r="H6" s="4"/>
      <c r="I6" s="4"/>
      <c r="J6" s="539" t="s">
        <v>4</v>
      </c>
      <c r="K6" s="540"/>
      <c r="L6" s="544" t="str">
        <f>"〒"&amp;個人戦入力!C26&amp;" "&amp;個人戦入力!C27</f>
        <v xml:space="preserve">〒 </v>
      </c>
      <c r="M6" s="545"/>
      <c r="N6" s="545"/>
      <c r="O6" s="545"/>
      <c r="P6" s="545"/>
      <c r="Q6" s="546"/>
    </row>
    <row r="7" spans="1:20" ht="22.5" customHeight="1">
      <c r="A7" s="6">
        <v>1</v>
      </c>
      <c r="B7" s="536">
        <f>個人戦入力!F25</f>
        <v>0</v>
      </c>
      <c r="C7" s="537"/>
      <c r="D7" s="49"/>
      <c r="E7" s="537"/>
      <c r="F7" s="537"/>
      <c r="G7" s="538"/>
      <c r="H7" s="4"/>
      <c r="I7" s="4"/>
      <c r="J7" s="539" t="s">
        <v>5</v>
      </c>
      <c r="K7" s="540"/>
      <c r="L7" s="103" t="s">
        <v>193</v>
      </c>
      <c r="M7" s="537">
        <f>個人戦入力!C28</f>
        <v>0</v>
      </c>
      <c r="N7" s="537"/>
      <c r="O7" s="537"/>
      <c r="P7" s="537"/>
      <c r="Q7" s="104"/>
    </row>
    <row r="8" spans="1:20" ht="22.5" customHeight="1">
      <c r="A8" s="6">
        <v>2</v>
      </c>
      <c r="B8" s="536">
        <f>個人戦入力!F26</f>
        <v>0</v>
      </c>
      <c r="C8" s="537"/>
      <c r="D8" s="49"/>
      <c r="E8" s="537"/>
      <c r="F8" s="537"/>
      <c r="G8" s="538"/>
      <c r="H8" s="4"/>
      <c r="I8" s="4"/>
      <c r="J8" s="539" t="s">
        <v>6</v>
      </c>
      <c r="K8" s="540"/>
      <c r="L8" s="105" t="s">
        <v>63</v>
      </c>
      <c r="M8" s="537">
        <f>個人戦入力!C29</f>
        <v>0</v>
      </c>
      <c r="N8" s="537"/>
      <c r="O8" s="537"/>
      <c r="P8" s="537"/>
      <c r="Q8" s="106"/>
    </row>
    <row r="9" spans="1:20" ht="22.5" customHeight="1">
      <c r="A9" s="218">
        <v>3</v>
      </c>
      <c r="B9" s="536">
        <f>個人戦入力!F27</f>
        <v>0</v>
      </c>
      <c r="C9" s="537"/>
      <c r="D9" s="49"/>
      <c r="E9" s="537"/>
      <c r="F9" s="537"/>
      <c r="G9" s="538"/>
      <c r="H9" s="4"/>
      <c r="I9" s="4"/>
      <c r="J9" s="539" t="s">
        <v>7</v>
      </c>
      <c r="K9" s="540"/>
      <c r="L9" s="537">
        <f>個人戦入力!C30</f>
        <v>0</v>
      </c>
      <c r="M9" s="537"/>
      <c r="N9" s="537"/>
      <c r="O9" s="537"/>
      <c r="P9" s="537"/>
      <c r="Q9" s="217" t="s">
        <v>194</v>
      </c>
    </row>
    <row r="10" spans="1:20" ht="22.5" customHeight="1" thickBot="1">
      <c r="A10" s="220">
        <v>4</v>
      </c>
      <c r="B10" s="518">
        <f>個人戦入力!F28</f>
        <v>0</v>
      </c>
      <c r="C10" s="519"/>
      <c r="D10" s="50"/>
      <c r="E10" s="519"/>
      <c r="F10" s="519"/>
      <c r="G10" s="520"/>
      <c r="H10" s="4"/>
      <c r="I10" s="4"/>
      <c r="J10" s="521" t="s">
        <v>9</v>
      </c>
      <c r="K10" s="522"/>
      <c r="L10" s="519">
        <f>個人戦入力!C31</f>
        <v>0</v>
      </c>
      <c r="M10" s="519"/>
      <c r="N10" s="519"/>
      <c r="O10" s="519"/>
      <c r="P10" s="519"/>
      <c r="Q10" s="219" t="s">
        <v>195</v>
      </c>
    </row>
    <row r="11" spans="1:20" ht="22.5" customHeight="1" thickBot="1">
      <c r="A11" s="37" t="s">
        <v>10</v>
      </c>
      <c r="B11" s="37"/>
      <c r="C11" s="37"/>
      <c r="D11" s="37"/>
      <c r="E11" s="37"/>
      <c r="F11" s="32"/>
      <c r="G11" s="32"/>
      <c r="H11" s="32"/>
      <c r="I11" s="32"/>
    </row>
    <row r="12" spans="1:20" ht="22.5" customHeight="1">
      <c r="A12" s="523" t="s">
        <v>11</v>
      </c>
      <c r="B12" s="525" t="s" ph="1">
        <v>61</v>
      </c>
      <c r="C12" s="526" ph="1"/>
      <c r="D12" s="529" t="s">
        <v>12</v>
      </c>
      <c r="E12" s="525" t="s">
        <v>64</v>
      </c>
      <c r="F12" s="531"/>
      <c r="G12" s="531"/>
      <c r="H12" s="531"/>
      <c r="I12" s="526"/>
      <c r="J12" s="525" t="s">
        <v>62</v>
      </c>
      <c r="K12" s="531"/>
      <c r="L12" s="526"/>
      <c r="M12" s="533" t="s">
        <v>65</v>
      </c>
      <c r="N12" s="534"/>
      <c r="O12" s="531"/>
      <c r="P12" s="531"/>
      <c r="Q12" s="535"/>
      <c r="S12" s="1" ph="1"/>
      <c r="T12" s="1" ph="1"/>
    </row>
    <row r="13" spans="1:20" ht="22.5" customHeight="1" thickBot="1">
      <c r="A13" s="524"/>
      <c r="B13" s="527" ph="1"/>
      <c r="C13" s="528" ph="1"/>
      <c r="D13" s="530"/>
      <c r="E13" s="527"/>
      <c r="F13" s="532"/>
      <c r="G13" s="532"/>
      <c r="H13" s="532"/>
      <c r="I13" s="528"/>
      <c r="J13" s="527"/>
      <c r="K13" s="532"/>
      <c r="L13" s="528"/>
      <c r="M13" s="164" t="str">
        <f>個人戦入力!$P$32</f>
        <v>県ｲﾝﾄﾞｱ</v>
      </c>
      <c r="N13" s="164" t="str">
        <f>個人戦入力!$Q$32</f>
        <v>HJS</v>
      </c>
      <c r="O13" s="164" t="str">
        <f>個人戦入力!$R$32</f>
        <v>春地区</v>
      </c>
      <c r="P13" s="164">
        <f>個人戦入力!$S$32</f>
        <v>0</v>
      </c>
      <c r="Q13" s="7" t="s">
        <v>14</v>
      </c>
      <c r="S13" s="1" ph="1"/>
      <c r="T13" s="1" ph="1"/>
    </row>
    <row r="14" spans="1:20" ht="12" customHeight="1" thickTop="1">
      <c r="A14" s="514">
        <v>9</v>
      </c>
      <c r="B14" s="51">
        <f>個人戦入力!I51</f>
        <v>0</v>
      </c>
      <c r="C14" s="52">
        <f>個人戦入力!J51</f>
        <v>0</v>
      </c>
      <c r="D14" s="515">
        <f>個人戦入力!K51</f>
        <v>0</v>
      </c>
      <c r="E14" s="516">
        <f>個人戦入力!L51</f>
        <v>0</v>
      </c>
      <c r="F14" s="517" t="s">
        <v>196</v>
      </c>
      <c r="G14" s="517">
        <f>個人戦入力!M51</f>
        <v>0</v>
      </c>
      <c r="H14" s="517" t="s">
        <v>197</v>
      </c>
      <c r="I14" s="505">
        <f>個人戦入力!N51</f>
        <v>0</v>
      </c>
      <c r="J14" s="506">
        <f>個人戦入力!O51</f>
        <v>0</v>
      </c>
      <c r="K14" s="507"/>
      <c r="L14" s="508"/>
      <c r="M14" s="124">
        <f>個人戦入力!P51</f>
        <v>0</v>
      </c>
      <c r="N14" s="125">
        <f>個人戦入力!Q51</f>
        <v>0</v>
      </c>
      <c r="O14" s="125">
        <f>個人戦入力!R51</f>
        <v>0</v>
      </c>
      <c r="P14" s="126">
        <f>個人戦入力!S51</f>
        <v>0</v>
      </c>
      <c r="Q14" s="509" t="str">
        <f>個人戦入力!Z51</f>
        <v/>
      </c>
    </row>
    <row r="15" spans="1:20" ht="22.5" customHeight="1">
      <c r="A15" s="466"/>
      <c r="B15" s="213">
        <f>個人戦入力!G51</f>
        <v>0</v>
      </c>
      <c r="C15" s="214">
        <f>個人戦入力!H51</f>
        <v>0</v>
      </c>
      <c r="D15" s="469"/>
      <c r="E15" s="471"/>
      <c r="F15" s="473"/>
      <c r="G15" s="473"/>
      <c r="H15" s="473"/>
      <c r="I15" s="475"/>
      <c r="J15" s="479"/>
      <c r="K15" s="480"/>
      <c r="L15" s="481"/>
      <c r="M15" s="127" t="str">
        <f ca="1">個人戦入力!V51</f>
        <v/>
      </c>
      <c r="N15" s="128" t="str">
        <f ca="1">個人戦入力!W51</f>
        <v/>
      </c>
      <c r="O15" s="129" t="str">
        <f ca="1">個人戦入力!X51</f>
        <v/>
      </c>
      <c r="P15" s="130" t="str">
        <f ca="1">個人戦入力!Y51</f>
        <v/>
      </c>
      <c r="Q15" s="483"/>
    </row>
    <row r="16" spans="1:20" ht="12" customHeight="1">
      <c r="A16" s="466"/>
      <c r="B16" s="53">
        <f>個人戦入力!I52</f>
        <v>0</v>
      </c>
      <c r="C16" s="54">
        <f>個人戦入力!J52</f>
        <v>0</v>
      </c>
      <c r="D16" s="510">
        <f>個人戦入力!K52</f>
        <v>0</v>
      </c>
      <c r="E16" s="511">
        <f>個人戦入力!L52</f>
        <v>0</v>
      </c>
      <c r="F16" s="512" t="s">
        <v>198</v>
      </c>
      <c r="G16" s="512">
        <f>個人戦入力!M52</f>
        <v>0</v>
      </c>
      <c r="H16" s="512" t="s">
        <v>198</v>
      </c>
      <c r="I16" s="513">
        <f>個人戦入力!N52</f>
        <v>0</v>
      </c>
      <c r="J16" s="511">
        <f>個人戦入力!O52</f>
        <v>0</v>
      </c>
      <c r="K16" s="512"/>
      <c r="L16" s="513"/>
      <c r="M16" s="131">
        <f>個人戦入力!P52</f>
        <v>0</v>
      </c>
      <c r="N16" s="132">
        <f>個人戦入力!Q52</f>
        <v>0</v>
      </c>
      <c r="O16" s="132">
        <f>個人戦入力!R52</f>
        <v>0</v>
      </c>
      <c r="P16" s="133">
        <f>個人戦入力!S52</f>
        <v>0</v>
      </c>
      <c r="Q16" s="483"/>
    </row>
    <row r="17" spans="1:17" ht="22.5" customHeight="1">
      <c r="A17" s="467"/>
      <c r="B17" s="215">
        <f>個人戦入力!G52</f>
        <v>0</v>
      </c>
      <c r="C17" s="216">
        <f>個人戦入力!H52</f>
        <v>0</v>
      </c>
      <c r="D17" s="494"/>
      <c r="E17" s="495"/>
      <c r="F17" s="496"/>
      <c r="G17" s="496"/>
      <c r="H17" s="496"/>
      <c r="I17" s="497"/>
      <c r="J17" s="495"/>
      <c r="K17" s="496"/>
      <c r="L17" s="497"/>
      <c r="M17" s="134" t="str">
        <f ca="1">個人戦入力!V52</f>
        <v/>
      </c>
      <c r="N17" s="210" t="str">
        <f ca="1">個人戦入力!W52</f>
        <v/>
      </c>
      <c r="O17" s="135" t="str">
        <f ca="1">個人戦入力!X52</f>
        <v/>
      </c>
      <c r="P17" s="136" t="str">
        <f ca="1">個人戦入力!Y52</f>
        <v/>
      </c>
      <c r="Q17" s="493"/>
    </row>
    <row r="18" spans="1:17" ht="12" customHeight="1">
      <c r="A18" s="465">
        <v>10</v>
      </c>
      <c r="B18" s="57">
        <f>個人戦入力!I53</f>
        <v>0</v>
      </c>
      <c r="C18" s="58">
        <f>個人戦入力!J53</f>
        <v>0</v>
      </c>
      <c r="D18" s="502">
        <f>個人戦入力!K53</f>
        <v>0</v>
      </c>
      <c r="E18" s="503">
        <f>個人戦入力!L53</f>
        <v>0</v>
      </c>
      <c r="F18" s="504" t="s">
        <v>198</v>
      </c>
      <c r="G18" s="504">
        <f>個人戦入力!M53</f>
        <v>0</v>
      </c>
      <c r="H18" s="504" t="s">
        <v>198</v>
      </c>
      <c r="I18" s="474">
        <f>個人戦入力!N53</f>
        <v>0</v>
      </c>
      <c r="J18" s="476">
        <f>個人戦入力!O53</f>
        <v>0</v>
      </c>
      <c r="K18" s="477"/>
      <c r="L18" s="478"/>
      <c r="M18" s="137">
        <f>個人戦入力!P53</f>
        <v>0</v>
      </c>
      <c r="N18" s="138">
        <f>個人戦入力!Q53</f>
        <v>0</v>
      </c>
      <c r="O18" s="138">
        <f>個人戦入力!R53</f>
        <v>0</v>
      </c>
      <c r="P18" s="139">
        <f>個人戦入力!S53</f>
        <v>0</v>
      </c>
      <c r="Q18" s="482" t="str">
        <f>個人戦入力!Z53</f>
        <v/>
      </c>
    </row>
    <row r="19" spans="1:17" ht="22.5" customHeight="1">
      <c r="A19" s="466"/>
      <c r="B19" s="213">
        <f>個人戦入力!G53</f>
        <v>0</v>
      </c>
      <c r="C19" s="214">
        <f>個人戦入力!H53</f>
        <v>0</v>
      </c>
      <c r="D19" s="469"/>
      <c r="E19" s="471"/>
      <c r="F19" s="473"/>
      <c r="G19" s="473"/>
      <c r="H19" s="473"/>
      <c r="I19" s="475"/>
      <c r="J19" s="479"/>
      <c r="K19" s="480"/>
      <c r="L19" s="481"/>
      <c r="M19" s="127" t="str">
        <f ca="1">個人戦入力!V53</f>
        <v/>
      </c>
      <c r="N19" s="129" t="str">
        <f ca="1">個人戦入力!W53</f>
        <v/>
      </c>
      <c r="O19" s="129" t="str">
        <f ca="1">個人戦入力!X53</f>
        <v/>
      </c>
      <c r="P19" s="130" t="str">
        <f ca="1">個人戦入力!Y53</f>
        <v/>
      </c>
      <c r="Q19" s="483"/>
    </row>
    <row r="20" spans="1:17" ht="12" customHeight="1">
      <c r="A20" s="466"/>
      <c r="B20" s="53">
        <f>個人戦入力!I54</f>
        <v>0</v>
      </c>
      <c r="C20" s="54">
        <f>個人戦入力!J54</f>
        <v>0</v>
      </c>
      <c r="D20" s="468">
        <f>個人戦入力!K54</f>
        <v>0</v>
      </c>
      <c r="E20" s="470">
        <f>個人戦入力!L54</f>
        <v>0</v>
      </c>
      <c r="F20" s="472" t="s">
        <v>198</v>
      </c>
      <c r="G20" s="472">
        <f>個人戦入力!M54</f>
        <v>0</v>
      </c>
      <c r="H20" s="472" t="s">
        <v>198</v>
      </c>
      <c r="I20" s="488">
        <f>個人戦入力!N54</f>
        <v>0</v>
      </c>
      <c r="J20" s="479">
        <f>個人戦入力!O54</f>
        <v>0</v>
      </c>
      <c r="K20" s="480"/>
      <c r="L20" s="481"/>
      <c r="M20" s="131">
        <f>個人戦入力!P54</f>
        <v>0</v>
      </c>
      <c r="N20" s="132">
        <f>個人戦入力!Q54</f>
        <v>0</v>
      </c>
      <c r="O20" s="132">
        <f>個人戦入力!R54</f>
        <v>0</v>
      </c>
      <c r="P20" s="133">
        <f>個人戦入力!S54</f>
        <v>0</v>
      </c>
      <c r="Q20" s="483"/>
    </row>
    <row r="21" spans="1:17" ht="22.5" customHeight="1">
      <c r="A21" s="467"/>
      <c r="B21" s="215">
        <f>個人戦入力!G54</f>
        <v>0</v>
      </c>
      <c r="C21" s="216">
        <f>個人戦入力!H54</f>
        <v>0</v>
      </c>
      <c r="D21" s="494"/>
      <c r="E21" s="495"/>
      <c r="F21" s="496"/>
      <c r="G21" s="496"/>
      <c r="H21" s="496"/>
      <c r="I21" s="497"/>
      <c r="J21" s="498"/>
      <c r="K21" s="499"/>
      <c r="L21" s="500"/>
      <c r="M21" s="134" t="str">
        <f ca="1">個人戦入力!V54</f>
        <v/>
      </c>
      <c r="N21" s="135" t="str">
        <f ca="1">個人戦入力!W54</f>
        <v/>
      </c>
      <c r="O21" s="135" t="str">
        <f ca="1">個人戦入力!X54</f>
        <v/>
      </c>
      <c r="P21" s="136" t="str">
        <f ca="1">個人戦入力!Y54</f>
        <v/>
      </c>
      <c r="Q21" s="493"/>
    </row>
    <row r="22" spans="1:17" ht="12" customHeight="1">
      <c r="A22" s="465">
        <v>11</v>
      </c>
      <c r="B22" s="53">
        <f>個人戦入力!I55</f>
        <v>0</v>
      </c>
      <c r="C22" s="54">
        <f>個人戦入力!J55</f>
        <v>0</v>
      </c>
      <c r="D22" s="468">
        <f>個人戦入力!K55</f>
        <v>0</v>
      </c>
      <c r="E22" s="470">
        <f>個人戦入力!L55</f>
        <v>0</v>
      </c>
      <c r="F22" s="472" t="s">
        <v>198</v>
      </c>
      <c r="G22" s="472">
        <f>個人戦入力!M55</f>
        <v>0</v>
      </c>
      <c r="H22" s="472" t="s">
        <v>198</v>
      </c>
      <c r="I22" s="488">
        <f>個人戦入力!N55</f>
        <v>0</v>
      </c>
      <c r="J22" s="471">
        <f>個人戦入力!O55</f>
        <v>0</v>
      </c>
      <c r="K22" s="473"/>
      <c r="L22" s="475"/>
      <c r="M22" s="137">
        <f>個人戦入力!P55</f>
        <v>0</v>
      </c>
      <c r="N22" s="138">
        <f>個人戦入力!Q55</f>
        <v>0</v>
      </c>
      <c r="O22" s="138">
        <f>個人戦入力!R55</f>
        <v>0</v>
      </c>
      <c r="P22" s="139">
        <f>個人戦入力!S55</f>
        <v>0</v>
      </c>
      <c r="Q22" s="483" t="str">
        <f>個人戦入力!Z55</f>
        <v/>
      </c>
    </row>
    <row r="23" spans="1:17" ht="22.5" customHeight="1">
      <c r="A23" s="466"/>
      <c r="B23" s="213">
        <f>個人戦入力!G55</f>
        <v>0</v>
      </c>
      <c r="C23" s="214">
        <f>個人戦入力!H55</f>
        <v>0</v>
      </c>
      <c r="D23" s="469"/>
      <c r="E23" s="471"/>
      <c r="F23" s="473"/>
      <c r="G23" s="473"/>
      <c r="H23" s="473"/>
      <c r="I23" s="475"/>
      <c r="J23" s="479"/>
      <c r="K23" s="480"/>
      <c r="L23" s="481"/>
      <c r="M23" s="127" t="str">
        <f ca="1">個人戦入力!V55</f>
        <v/>
      </c>
      <c r="N23" s="129" t="str">
        <f ca="1">個人戦入力!W55</f>
        <v/>
      </c>
      <c r="O23" s="129" t="str">
        <f ca="1">個人戦入力!X55</f>
        <v/>
      </c>
      <c r="P23" s="130" t="str">
        <f ca="1">個人戦入力!Y55</f>
        <v/>
      </c>
      <c r="Q23" s="483"/>
    </row>
    <row r="24" spans="1:17" ht="12" customHeight="1">
      <c r="A24" s="466"/>
      <c r="B24" s="53">
        <f>個人戦入力!I56</f>
        <v>0</v>
      </c>
      <c r="C24" s="54">
        <f>個人戦入力!J56</f>
        <v>0</v>
      </c>
      <c r="D24" s="468">
        <f>個人戦入力!K56</f>
        <v>0</v>
      </c>
      <c r="E24" s="470">
        <f>個人戦入力!L56</f>
        <v>0</v>
      </c>
      <c r="F24" s="472" t="s">
        <v>198</v>
      </c>
      <c r="G24" s="472">
        <f>個人戦入力!M56</f>
        <v>0</v>
      </c>
      <c r="H24" s="472" t="s">
        <v>198</v>
      </c>
      <c r="I24" s="488">
        <f>個人戦入力!N56</f>
        <v>0</v>
      </c>
      <c r="J24" s="479">
        <f>個人戦入力!O56</f>
        <v>0</v>
      </c>
      <c r="K24" s="480"/>
      <c r="L24" s="481"/>
      <c r="M24" s="131">
        <f>個人戦入力!P56</f>
        <v>0</v>
      </c>
      <c r="N24" s="132">
        <f>個人戦入力!Q56</f>
        <v>0</v>
      </c>
      <c r="O24" s="132">
        <f>個人戦入力!R56</f>
        <v>0</v>
      </c>
      <c r="P24" s="133">
        <f>個人戦入力!S56</f>
        <v>0</v>
      </c>
      <c r="Q24" s="483"/>
    </row>
    <row r="25" spans="1:17" ht="22.5" customHeight="1">
      <c r="A25" s="467"/>
      <c r="B25" s="215">
        <f>個人戦入力!G56</f>
        <v>0</v>
      </c>
      <c r="C25" s="216">
        <f>個人戦入力!H56</f>
        <v>0</v>
      </c>
      <c r="D25" s="494"/>
      <c r="E25" s="495"/>
      <c r="F25" s="496"/>
      <c r="G25" s="496"/>
      <c r="H25" s="496"/>
      <c r="I25" s="497"/>
      <c r="J25" s="498"/>
      <c r="K25" s="499"/>
      <c r="L25" s="500"/>
      <c r="M25" s="134" t="str">
        <f ca="1">個人戦入力!V56</f>
        <v/>
      </c>
      <c r="N25" s="135" t="str">
        <f ca="1">個人戦入力!W56</f>
        <v/>
      </c>
      <c r="O25" s="135" t="str">
        <f ca="1">個人戦入力!X56</f>
        <v/>
      </c>
      <c r="P25" s="136" t="str">
        <f ca="1">個人戦入力!Y56</f>
        <v/>
      </c>
      <c r="Q25" s="493"/>
    </row>
    <row r="26" spans="1:17" ht="12" customHeight="1">
      <c r="A26" s="465">
        <v>12</v>
      </c>
      <c r="B26" s="57">
        <f>個人戦入力!I57</f>
        <v>0</v>
      </c>
      <c r="C26" s="58">
        <f>個人戦入力!J57</f>
        <v>0</v>
      </c>
      <c r="D26" s="502">
        <f>個人戦入力!K57</f>
        <v>0</v>
      </c>
      <c r="E26" s="503">
        <f>個人戦入力!L57</f>
        <v>0</v>
      </c>
      <c r="F26" s="504" t="s">
        <v>198</v>
      </c>
      <c r="G26" s="504">
        <f>個人戦入力!M57</f>
        <v>0</v>
      </c>
      <c r="H26" s="504" t="s">
        <v>198</v>
      </c>
      <c r="I26" s="474">
        <f>個人戦入力!N57</f>
        <v>0</v>
      </c>
      <c r="J26" s="476">
        <f>個人戦入力!O57</f>
        <v>0</v>
      </c>
      <c r="K26" s="477"/>
      <c r="L26" s="478"/>
      <c r="M26" s="137">
        <f>個人戦入力!P57</f>
        <v>0</v>
      </c>
      <c r="N26" s="138">
        <f>個人戦入力!Q57</f>
        <v>0</v>
      </c>
      <c r="O26" s="138">
        <f>個人戦入力!R57</f>
        <v>0</v>
      </c>
      <c r="P26" s="139">
        <f>個人戦入力!S57</f>
        <v>0</v>
      </c>
      <c r="Q26" s="482" t="str">
        <f>個人戦入力!Z57</f>
        <v/>
      </c>
    </row>
    <row r="27" spans="1:17" ht="22.5" customHeight="1">
      <c r="A27" s="466"/>
      <c r="B27" s="213">
        <f>個人戦入力!G57</f>
        <v>0</v>
      </c>
      <c r="C27" s="214">
        <f>個人戦入力!H57</f>
        <v>0</v>
      </c>
      <c r="D27" s="469"/>
      <c r="E27" s="471"/>
      <c r="F27" s="473"/>
      <c r="G27" s="473"/>
      <c r="H27" s="473"/>
      <c r="I27" s="475"/>
      <c r="J27" s="479"/>
      <c r="K27" s="480"/>
      <c r="L27" s="481"/>
      <c r="M27" s="127" t="str">
        <f ca="1">個人戦入力!V57</f>
        <v/>
      </c>
      <c r="N27" s="129" t="str">
        <f ca="1">個人戦入力!W57</f>
        <v/>
      </c>
      <c r="O27" s="129" t="str">
        <f ca="1">個人戦入力!X57</f>
        <v/>
      </c>
      <c r="P27" s="130" t="str">
        <f ca="1">個人戦入力!Y57</f>
        <v/>
      </c>
      <c r="Q27" s="483"/>
    </row>
    <row r="28" spans="1:17" ht="12" customHeight="1">
      <c r="A28" s="466"/>
      <c r="B28" s="53">
        <f>個人戦入力!I58</f>
        <v>0</v>
      </c>
      <c r="C28" s="54">
        <f>個人戦入力!J58</f>
        <v>0</v>
      </c>
      <c r="D28" s="468">
        <f>個人戦入力!K58</f>
        <v>0</v>
      </c>
      <c r="E28" s="470">
        <f>個人戦入力!L58</f>
        <v>0</v>
      </c>
      <c r="F28" s="472" t="s">
        <v>198</v>
      </c>
      <c r="G28" s="472">
        <f>個人戦入力!M58</f>
        <v>0</v>
      </c>
      <c r="H28" s="472" t="s">
        <v>198</v>
      </c>
      <c r="I28" s="488">
        <f>個人戦入力!N58</f>
        <v>0</v>
      </c>
      <c r="J28" s="479">
        <f>個人戦入力!O58</f>
        <v>0</v>
      </c>
      <c r="K28" s="480"/>
      <c r="L28" s="481"/>
      <c r="M28" s="131">
        <f>個人戦入力!P58</f>
        <v>0</v>
      </c>
      <c r="N28" s="132">
        <f>個人戦入力!Q58</f>
        <v>0</v>
      </c>
      <c r="O28" s="132">
        <f>個人戦入力!R58</f>
        <v>0</v>
      </c>
      <c r="P28" s="133">
        <f>個人戦入力!S58</f>
        <v>0</v>
      </c>
      <c r="Q28" s="483"/>
    </row>
    <row r="29" spans="1:17" ht="22.5" customHeight="1">
      <c r="A29" s="467"/>
      <c r="B29" s="215">
        <f>個人戦入力!G58</f>
        <v>0</v>
      </c>
      <c r="C29" s="216">
        <f>個人戦入力!H58</f>
        <v>0</v>
      </c>
      <c r="D29" s="494"/>
      <c r="E29" s="495"/>
      <c r="F29" s="496"/>
      <c r="G29" s="496"/>
      <c r="H29" s="496"/>
      <c r="I29" s="497"/>
      <c r="J29" s="498"/>
      <c r="K29" s="499"/>
      <c r="L29" s="500"/>
      <c r="M29" s="134" t="str">
        <f ca="1">個人戦入力!V58</f>
        <v/>
      </c>
      <c r="N29" s="135" t="str">
        <f ca="1">個人戦入力!W58</f>
        <v/>
      </c>
      <c r="O29" s="135" t="str">
        <f ca="1">個人戦入力!X58</f>
        <v/>
      </c>
      <c r="P29" s="136" t="str">
        <f ca="1">個人戦入力!Y58</f>
        <v/>
      </c>
      <c r="Q29" s="493"/>
    </row>
    <row r="30" spans="1:17" ht="12" customHeight="1">
      <c r="A30" s="465">
        <v>13</v>
      </c>
      <c r="B30" s="57">
        <f>個人戦入力!I59</f>
        <v>0</v>
      </c>
      <c r="C30" s="58">
        <f>個人戦入力!J59</f>
        <v>0</v>
      </c>
      <c r="D30" s="502">
        <f>個人戦入力!K59</f>
        <v>0</v>
      </c>
      <c r="E30" s="503">
        <f>個人戦入力!L59</f>
        <v>0</v>
      </c>
      <c r="F30" s="504" t="s">
        <v>198</v>
      </c>
      <c r="G30" s="504">
        <f>個人戦入力!M59</f>
        <v>0</v>
      </c>
      <c r="H30" s="504" t="s">
        <v>198</v>
      </c>
      <c r="I30" s="474">
        <f>個人戦入力!N59</f>
        <v>0</v>
      </c>
      <c r="J30" s="476">
        <f>個人戦入力!O59</f>
        <v>0</v>
      </c>
      <c r="K30" s="477"/>
      <c r="L30" s="478"/>
      <c r="M30" s="137">
        <f>個人戦入力!P59</f>
        <v>0</v>
      </c>
      <c r="N30" s="138">
        <f>個人戦入力!Q59</f>
        <v>0</v>
      </c>
      <c r="O30" s="138">
        <f>個人戦入力!R59</f>
        <v>0</v>
      </c>
      <c r="P30" s="139">
        <f>個人戦入力!S59</f>
        <v>0</v>
      </c>
      <c r="Q30" s="482" t="str">
        <f>個人戦入力!Z59</f>
        <v/>
      </c>
    </row>
    <row r="31" spans="1:17" ht="22.5" customHeight="1">
      <c r="A31" s="466"/>
      <c r="B31" s="213">
        <f>個人戦入力!G59</f>
        <v>0</v>
      </c>
      <c r="C31" s="214">
        <f>個人戦入力!H59</f>
        <v>0</v>
      </c>
      <c r="D31" s="469"/>
      <c r="E31" s="471"/>
      <c r="F31" s="473"/>
      <c r="G31" s="473"/>
      <c r="H31" s="473"/>
      <c r="I31" s="475"/>
      <c r="J31" s="479"/>
      <c r="K31" s="480"/>
      <c r="L31" s="481"/>
      <c r="M31" s="127" t="str">
        <f ca="1">個人戦入力!V59</f>
        <v/>
      </c>
      <c r="N31" s="129" t="str">
        <f ca="1">個人戦入力!W59</f>
        <v/>
      </c>
      <c r="O31" s="129" t="str">
        <f ca="1">個人戦入力!X59</f>
        <v/>
      </c>
      <c r="P31" s="130" t="str">
        <f ca="1">個人戦入力!Y59</f>
        <v/>
      </c>
      <c r="Q31" s="483"/>
    </row>
    <row r="32" spans="1:17" ht="12" customHeight="1">
      <c r="A32" s="466"/>
      <c r="B32" s="53">
        <f>個人戦入力!I60</f>
        <v>0</v>
      </c>
      <c r="C32" s="54">
        <f>個人戦入力!J60</f>
        <v>0</v>
      </c>
      <c r="D32" s="468">
        <f>個人戦入力!K60</f>
        <v>0</v>
      </c>
      <c r="E32" s="470">
        <f>個人戦入力!L60</f>
        <v>0</v>
      </c>
      <c r="F32" s="472" t="s">
        <v>198</v>
      </c>
      <c r="G32" s="472">
        <f>個人戦入力!M60</f>
        <v>0</v>
      </c>
      <c r="H32" s="472" t="s">
        <v>198</v>
      </c>
      <c r="I32" s="488">
        <f>個人戦入力!N60</f>
        <v>0</v>
      </c>
      <c r="J32" s="479">
        <f>個人戦入力!O60</f>
        <v>0</v>
      </c>
      <c r="K32" s="480"/>
      <c r="L32" s="481"/>
      <c r="M32" s="131">
        <f>個人戦入力!P60</f>
        <v>0</v>
      </c>
      <c r="N32" s="132">
        <f>個人戦入力!Q60</f>
        <v>0</v>
      </c>
      <c r="O32" s="132">
        <f>個人戦入力!R60</f>
        <v>0</v>
      </c>
      <c r="P32" s="133">
        <f>個人戦入力!S60</f>
        <v>0</v>
      </c>
      <c r="Q32" s="483"/>
    </row>
    <row r="33" spans="1:20" ht="22.5" customHeight="1">
      <c r="A33" s="467"/>
      <c r="B33" s="215">
        <f>個人戦入力!G60</f>
        <v>0</v>
      </c>
      <c r="C33" s="216">
        <f>個人戦入力!H60</f>
        <v>0</v>
      </c>
      <c r="D33" s="494"/>
      <c r="E33" s="495"/>
      <c r="F33" s="496"/>
      <c r="G33" s="496"/>
      <c r="H33" s="496"/>
      <c r="I33" s="497"/>
      <c r="J33" s="498"/>
      <c r="K33" s="499"/>
      <c r="L33" s="500"/>
      <c r="M33" s="134" t="str">
        <f ca="1">個人戦入力!V60</f>
        <v/>
      </c>
      <c r="N33" s="135" t="str">
        <f ca="1">個人戦入力!W60</f>
        <v/>
      </c>
      <c r="O33" s="135" t="str">
        <f ca="1">個人戦入力!X60</f>
        <v/>
      </c>
      <c r="P33" s="136" t="str">
        <f ca="1">個人戦入力!Y60</f>
        <v/>
      </c>
      <c r="Q33" s="493"/>
    </row>
    <row r="34" spans="1:20" ht="12" customHeight="1">
      <c r="A34" s="465">
        <v>14</v>
      </c>
      <c r="B34" s="57">
        <f>個人戦入力!I61</f>
        <v>0</v>
      </c>
      <c r="C34" s="58">
        <f>個人戦入力!J61</f>
        <v>0</v>
      </c>
      <c r="D34" s="502">
        <f>個人戦入力!K61</f>
        <v>0</v>
      </c>
      <c r="E34" s="503">
        <f>個人戦入力!L61</f>
        <v>0</v>
      </c>
      <c r="F34" s="504" t="s">
        <v>198</v>
      </c>
      <c r="G34" s="504">
        <f>個人戦入力!M61</f>
        <v>0</v>
      </c>
      <c r="H34" s="504" t="s">
        <v>198</v>
      </c>
      <c r="I34" s="474">
        <f>個人戦入力!N61</f>
        <v>0</v>
      </c>
      <c r="J34" s="476">
        <f>個人戦入力!O61</f>
        <v>0</v>
      </c>
      <c r="K34" s="477"/>
      <c r="L34" s="478"/>
      <c r="M34" s="137">
        <f>個人戦入力!P61</f>
        <v>0</v>
      </c>
      <c r="N34" s="138">
        <f>個人戦入力!Q61</f>
        <v>0</v>
      </c>
      <c r="O34" s="138">
        <f>個人戦入力!R61</f>
        <v>0</v>
      </c>
      <c r="P34" s="139">
        <f>個人戦入力!S61</f>
        <v>0</v>
      </c>
      <c r="Q34" s="482" t="str">
        <f>個人戦入力!Z61</f>
        <v/>
      </c>
    </row>
    <row r="35" spans="1:20" ht="22.5" customHeight="1">
      <c r="A35" s="466"/>
      <c r="B35" s="213">
        <f>個人戦入力!G61</f>
        <v>0</v>
      </c>
      <c r="C35" s="214">
        <f>個人戦入力!H61</f>
        <v>0</v>
      </c>
      <c r="D35" s="469"/>
      <c r="E35" s="471"/>
      <c r="F35" s="473"/>
      <c r="G35" s="473"/>
      <c r="H35" s="473"/>
      <c r="I35" s="475"/>
      <c r="J35" s="479"/>
      <c r="K35" s="480"/>
      <c r="L35" s="481"/>
      <c r="M35" s="127" t="str">
        <f ca="1">個人戦入力!V61</f>
        <v/>
      </c>
      <c r="N35" s="129" t="str">
        <f ca="1">個人戦入力!W61</f>
        <v/>
      </c>
      <c r="O35" s="129" t="str">
        <f ca="1">個人戦入力!X61</f>
        <v/>
      </c>
      <c r="P35" s="130" t="str">
        <f ca="1">個人戦入力!Y61</f>
        <v/>
      </c>
      <c r="Q35" s="483"/>
    </row>
    <row r="36" spans="1:20" ht="12" customHeight="1">
      <c r="A36" s="466"/>
      <c r="B36" s="53">
        <f>個人戦入力!I62</f>
        <v>0</v>
      </c>
      <c r="C36" s="54">
        <f>個人戦入力!J62</f>
        <v>0</v>
      </c>
      <c r="D36" s="468">
        <f>個人戦入力!K62</f>
        <v>0</v>
      </c>
      <c r="E36" s="470">
        <f>個人戦入力!L62</f>
        <v>0</v>
      </c>
      <c r="F36" s="472" t="s">
        <v>198</v>
      </c>
      <c r="G36" s="472">
        <f>個人戦入力!M62</f>
        <v>0</v>
      </c>
      <c r="H36" s="472" t="s">
        <v>198</v>
      </c>
      <c r="I36" s="488">
        <f>個人戦入力!N62</f>
        <v>0</v>
      </c>
      <c r="J36" s="479">
        <f>個人戦入力!O62</f>
        <v>0</v>
      </c>
      <c r="K36" s="480"/>
      <c r="L36" s="481"/>
      <c r="M36" s="131">
        <f>個人戦入力!P62</f>
        <v>0</v>
      </c>
      <c r="N36" s="132">
        <f>個人戦入力!Q62</f>
        <v>0</v>
      </c>
      <c r="O36" s="132">
        <f>個人戦入力!R62</f>
        <v>0</v>
      </c>
      <c r="P36" s="133">
        <f>個人戦入力!S62</f>
        <v>0</v>
      </c>
      <c r="Q36" s="483"/>
    </row>
    <row r="37" spans="1:20" ht="22.5" customHeight="1">
      <c r="A37" s="467"/>
      <c r="B37" s="215">
        <f>個人戦入力!G62</f>
        <v>0</v>
      </c>
      <c r="C37" s="216">
        <f>個人戦入力!H62</f>
        <v>0</v>
      </c>
      <c r="D37" s="494"/>
      <c r="E37" s="495"/>
      <c r="F37" s="496"/>
      <c r="G37" s="496"/>
      <c r="H37" s="496"/>
      <c r="I37" s="497"/>
      <c r="J37" s="498"/>
      <c r="K37" s="499"/>
      <c r="L37" s="500"/>
      <c r="M37" s="134" t="str">
        <f ca="1">個人戦入力!V62</f>
        <v/>
      </c>
      <c r="N37" s="135" t="str">
        <f ca="1">個人戦入力!W62</f>
        <v/>
      </c>
      <c r="O37" s="135" t="str">
        <f ca="1">個人戦入力!X62</f>
        <v/>
      </c>
      <c r="P37" s="136" t="str">
        <f ca="1">個人戦入力!Y62</f>
        <v/>
      </c>
      <c r="Q37" s="493"/>
    </row>
    <row r="38" spans="1:20" ht="12" customHeight="1">
      <c r="A38" s="465">
        <v>15</v>
      </c>
      <c r="B38" s="53">
        <f>個人戦入力!I63</f>
        <v>0</v>
      </c>
      <c r="C38" s="54">
        <f>個人戦入力!J63</f>
        <v>0</v>
      </c>
      <c r="D38" s="468">
        <f>個人戦入力!K63</f>
        <v>0</v>
      </c>
      <c r="E38" s="470">
        <f>個人戦入力!L63</f>
        <v>0</v>
      </c>
      <c r="F38" s="472" t="s">
        <v>198</v>
      </c>
      <c r="G38" s="472">
        <f>個人戦入力!M63</f>
        <v>0</v>
      </c>
      <c r="H38" s="472" t="s">
        <v>198</v>
      </c>
      <c r="I38" s="488">
        <f>個人戦入力!N63</f>
        <v>0</v>
      </c>
      <c r="J38" s="471">
        <f>個人戦入力!O63</f>
        <v>0</v>
      </c>
      <c r="K38" s="473"/>
      <c r="L38" s="475"/>
      <c r="M38" s="137">
        <f>個人戦入力!P63</f>
        <v>0</v>
      </c>
      <c r="N38" s="138">
        <f>個人戦入力!Q63</f>
        <v>0</v>
      </c>
      <c r="O38" s="138">
        <f>個人戦入力!R63</f>
        <v>0</v>
      </c>
      <c r="P38" s="139">
        <f>個人戦入力!S63</f>
        <v>0</v>
      </c>
      <c r="Q38" s="483" t="str">
        <f>個人戦入力!Z63</f>
        <v/>
      </c>
    </row>
    <row r="39" spans="1:20" ht="22.5" customHeight="1">
      <c r="A39" s="466"/>
      <c r="B39" s="213">
        <f>個人戦入力!G63</f>
        <v>0</v>
      </c>
      <c r="C39" s="214">
        <f>個人戦入力!H63</f>
        <v>0</v>
      </c>
      <c r="D39" s="469"/>
      <c r="E39" s="471"/>
      <c r="F39" s="473"/>
      <c r="G39" s="473"/>
      <c r="H39" s="473"/>
      <c r="I39" s="475"/>
      <c r="J39" s="479"/>
      <c r="K39" s="480"/>
      <c r="L39" s="481"/>
      <c r="M39" s="127" t="str">
        <f ca="1">個人戦入力!V63</f>
        <v/>
      </c>
      <c r="N39" s="129" t="str">
        <f ca="1">個人戦入力!W63</f>
        <v/>
      </c>
      <c r="O39" s="129" t="str">
        <f ca="1">個人戦入力!X63</f>
        <v/>
      </c>
      <c r="P39" s="130" t="str">
        <f ca="1">個人戦入力!Y63</f>
        <v/>
      </c>
      <c r="Q39" s="483"/>
    </row>
    <row r="40" spans="1:20" ht="12" customHeight="1">
      <c r="A40" s="466"/>
      <c r="B40" s="53">
        <f>個人戦入力!I64</f>
        <v>0</v>
      </c>
      <c r="C40" s="54">
        <f>個人戦入力!J64</f>
        <v>0</v>
      </c>
      <c r="D40" s="468">
        <f>個人戦入力!K64</f>
        <v>0</v>
      </c>
      <c r="E40" s="470">
        <f>個人戦入力!L64</f>
        <v>0</v>
      </c>
      <c r="F40" s="472" t="s">
        <v>198</v>
      </c>
      <c r="G40" s="472">
        <f>個人戦入力!M64</f>
        <v>0</v>
      </c>
      <c r="H40" s="472" t="s">
        <v>198</v>
      </c>
      <c r="I40" s="488">
        <f>個人戦入力!N64</f>
        <v>0</v>
      </c>
      <c r="J40" s="479">
        <f>個人戦入力!O64</f>
        <v>0</v>
      </c>
      <c r="K40" s="480"/>
      <c r="L40" s="481"/>
      <c r="M40" s="131">
        <f>個人戦入力!P64</f>
        <v>0</v>
      </c>
      <c r="N40" s="132">
        <f>個人戦入力!Q64</f>
        <v>0</v>
      </c>
      <c r="O40" s="132">
        <f>個人戦入力!R64</f>
        <v>0</v>
      </c>
      <c r="P40" s="133">
        <f>個人戦入力!S64</f>
        <v>0</v>
      </c>
      <c r="Q40" s="483"/>
    </row>
    <row r="41" spans="1:20" ht="22.5" customHeight="1">
      <c r="A41" s="467"/>
      <c r="B41" s="215">
        <f>個人戦入力!G64</f>
        <v>0</v>
      </c>
      <c r="C41" s="216">
        <f>個人戦入力!H64</f>
        <v>0</v>
      </c>
      <c r="D41" s="494"/>
      <c r="E41" s="495"/>
      <c r="F41" s="496"/>
      <c r="G41" s="496"/>
      <c r="H41" s="496"/>
      <c r="I41" s="497"/>
      <c r="J41" s="498"/>
      <c r="K41" s="499"/>
      <c r="L41" s="500"/>
      <c r="M41" s="134" t="str">
        <f ca="1">個人戦入力!V64</f>
        <v/>
      </c>
      <c r="N41" s="135" t="str">
        <f ca="1">個人戦入力!W64</f>
        <v/>
      </c>
      <c r="O41" s="135" t="str">
        <f ca="1">個人戦入力!X64</f>
        <v/>
      </c>
      <c r="P41" s="136" t="str">
        <f ca="1">個人戦入力!Y64</f>
        <v/>
      </c>
      <c r="Q41" s="493"/>
    </row>
    <row r="42" spans="1:20" ht="12" customHeight="1">
      <c r="A42" s="465">
        <v>16</v>
      </c>
      <c r="B42" s="57">
        <f>個人戦入力!I65</f>
        <v>0</v>
      </c>
      <c r="C42" s="58">
        <f>個人戦入力!J65</f>
        <v>0</v>
      </c>
      <c r="D42" s="502">
        <f>個人戦入力!K65</f>
        <v>0</v>
      </c>
      <c r="E42" s="503">
        <f>個人戦入力!L65</f>
        <v>0</v>
      </c>
      <c r="F42" s="504" t="s">
        <v>198</v>
      </c>
      <c r="G42" s="504">
        <f>個人戦入力!M65</f>
        <v>0</v>
      </c>
      <c r="H42" s="504" t="s">
        <v>198</v>
      </c>
      <c r="I42" s="474">
        <f>個人戦入力!N65</f>
        <v>0</v>
      </c>
      <c r="J42" s="476">
        <f>個人戦入力!O65</f>
        <v>0</v>
      </c>
      <c r="K42" s="477"/>
      <c r="L42" s="478"/>
      <c r="M42" s="137">
        <f>個人戦入力!P65</f>
        <v>0</v>
      </c>
      <c r="N42" s="138">
        <f>個人戦入力!Q65</f>
        <v>0</v>
      </c>
      <c r="O42" s="138">
        <f>個人戦入力!R65</f>
        <v>0</v>
      </c>
      <c r="P42" s="139">
        <f>個人戦入力!S65</f>
        <v>0</v>
      </c>
      <c r="Q42" s="482" t="str">
        <f>個人戦入力!Z65</f>
        <v/>
      </c>
    </row>
    <row r="43" spans="1:20" ht="22.5" customHeight="1">
      <c r="A43" s="466"/>
      <c r="B43" s="213">
        <f>個人戦入力!G65</f>
        <v>0</v>
      </c>
      <c r="C43" s="214">
        <f>個人戦入力!H65</f>
        <v>0</v>
      </c>
      <c r="D43" s="469"/>
      <c r="E43" s="471"/>
      <c r="F43" s="473"/>
      <c r="G43" s="473"/>
      <c r="H43" s="473"/>
      <c r="I43" s="475"/>
      <c r="J43" s="479"/>
      <c r="K43" s="480"/>
      <c r="L43" s="481"/>
      <c r="M43" s="127" t="str">
        <f ca="1">個人戦入力!V65</f>
        <v/>
      </c>
      <c r="N43" s="129" t="str">
        <f ca="1">個人戦入力!W65</f>
        <v/>
      </c>
      <c r="O43" s="129" t="str">
        <f ca="1">個人戦入力!X65</f>
        <v/>
      </c>
      <c r="P43" s="130" t="str">
        <f ca="1">個人戦入力!Y65</f>
        <v/>
      </c>
      <c r="Q43" s="483"/>
    </row>
    <row r="44" spans="1:20" ht="12" customHeight="1">
      <c r="A44" s="466"/>
      <c r="B44" s="53">
        <f>個人戦入力!I66</f>
        <v>0</v>
      </c>
      <c r="C44" s="54">
        <f>個人戦入力!J66</f>
        <v>0</v>
      </c>
      <c r="D44" s="468">
        <f>個人戦入力!K66</f>
        <v>0</v>
      </c>
      <c r="E44" s="470">
        <f>個人戦入力!L66</f>
        <v>0</v>
      </c>
      <c r="F44" s="472" t="s">
        <v>198</v>
      </c>
      <c r="G44" s="472">
        <f>個人戦入力!M66</f>
        <v>0</v>
      </c>
      <c r="H44" s="472" t="s">
        <v>198</v>
      </c>
      <c r="I44" s="488">
        <f>個人戦入力!N66</f>
        <v>0</v>
      </c>
      <c r="J44" s="479">
        <f>個人戦入力!O66</f>
        <v>0</v>
      </c>
      <c r="K44" s="480"/>
      <c r="L44" s="481"/>
      <c r="M44" s="131">
        <f>個人戦入力!P66</f>
        <v>0</v>
      </c>
      <c r="N44" s="132">
        <f>個人戦入力!Q66</f>
        <v>0</v>
      </c>
      <c r="O44" s="132">
        <f>個人戦入力!R66</f>
        <v>0</v>
      </c>
      <c r="P44" s="133">
        <f>個人戦入力!S66</f>
        <v>0</v>
      </c>
      <c r="Q44" s="483"/>
    </row>
    <row r="45" spans="1:20" ht="22.5" customHeight="1" thickBot="1">
      <c r="A45" s="501"/>
      <c r="B45" s="211">
        <f>個人戦入力!G66</f>
        <v>0</v>
      </c>
      <c r="C45" s="212">
        <f>個人戦入力!H66</f>
        <v>0</v>
      </c>
      <c r="D45" s="485"/>
      <c r="E45" s="486"/>
      <c r="F45" s="487"/>
      <c r="G45" s="487"/>
      <c r="H45" s="487"/>
      <c r="I45" s="489"/>
      <c r="J45" s="490"/>
      <c r="K45" s="491"/>
      <c r="L45" s="492"/>
      <c r="M45" s="140" t="str">
        <f ca="1">個人戦入力!V66</f>
        <v/>
      </c>
      <c r="N45" s="141" t="str">
        <f ca="1">個人戦入力!W66</f>
        <v/>
      </c>
      <c r="O45" s="141" t="str">
        <f ca="1">個人戦入力!X66</f>
        <v/>
      </c>
      <c r="P45" s="142" t="str">
        <f ca="1">個人戦入力!Y66</f>
        <v/>
      </c>
      <c r="Q45" s="484"/>
    </row>
    <row r="48" spans="1:20" ht="21">
      <c r="B48" s="1" ph="1"/>
      <c r="C48" s="1" ph="1"/>
      <c r="S48" s="1" ph="1"/>
      <c r="T48" s="1" ph="1"/>
    </row>
    <row r="50" spans="2:20" ht="21">
      <c r="B50" s="1" ph="1"/>
      <c r="C50" s="1" ph="1"/>
      <c r="S50" s="1" ph="1"/>
      <c r="T50" s="1" ph="1"/>
    </row>
    <row r="51" spans="2:20" ht="21">
      <c r="B51" s="1" ph="1"/>
      <c r="C51" s="1" ph="1"/>
      <c r="S51" s="1" ph="1"/>
      <c r="T51" s="1" ph="1"/>
    </row>
    <row r="53" spans="2:20" ht="21">
      <c r="B53" s="1" ph="1"/>
      <c r="C53" s="1" ph="1"/>
      <c r="S53" s="1" ph="1"/>
      <c r="T53" s="1" ph="1"/>
    </row>
    <row r="55" spans="2:20" ht="21">
      <c r="B55" s="1" ph="1"/>
      <c r="C55" s="1" ph="1"/>
      <c r="S55" s="1" ph="1"/>
      <c r="T55" s="1" ph="1"/>
    </row>
    <row r="57" spans="2:20" ht="21">
      <c r="B57" s="1" ph="1"/>
      <c r="C57" s="1" ph="1"/>
      <c r="S57" s="1" ph="1"/>
      <c r="T57" s="1" ph="1"/>
    </row>
    <row r="59" spans="2:20" ht="21">
      <c r="B59" s="1" ph="1"/>
      <c r="C59" s="1" ph="1"/>
      <c r="S59" s="1" ph="1"/>
      <c r="T59" s="1" ph="1"/>
    </row>
    <row r="60" spans="2:20" ht="21">
      <c r="B60" s="1" ph="1"/>
      <c r="C60" s="1" ph="1"/>
      <c r="S60" s="1" ph="1"/>
      <c r="T60" s="1" ph="1"/>
    </row>
  </sheetData>
  <sheetProtection sheet="1" objects="1" scenarios="1" selectLockedCells="1"/>
  <mergeCells count="163">
    <mergeCell ref="A1:B1"/>
    <mergeCell ref="A2:I2"/>
    <mergeCell ref="J2:K2"/>
    <mergeCell ref="M2:O2"/>
    <mergeCell ref="L3:M3"/>
    <mergeCell ref="A4:C4"/>
    <mergeCell ref="J4:K4"/>
    <mergeCell ref="L4:O4"/>
    <mergeCell ref="B8:C8"/>
    <mergeCell ref="E8:G8"/>
    <mergeCell ref="J8:K8"/>
    <mergeCell ref="M8:P8"/>
    <mergeCell ref="B9:C9"/>
    <mergeCell ref="E9:G9"/>
    <mergeCell ref="J9:K9"/>
    <mergeCell ref="L9:P9"/>
    <mergeCell ref="J5:K5"/>
    <mergeCell ref="L5:P5"/>
    <mergeCell ref="A6:G6"/>
    <mergeCell ref="J6:K6"/>
    <mergeCell ref="L6:Q6"/>
    <mergeCell ref="B7:C7"/>
    <mergeCell ref="E7:G7"/>
    <mergeCell ref="J7:K7"/>
    <mergeCell ref="M7:P7"/>
    <mergeCell ref="B10:C10"/>
    <mergeCell ref="E10:G10"/>
    <mergeCell ref="J10:K10"/>
    <mergeCell ref="L10:P10"/>
    <mergeCell ref="A12:A13"/>
    <mergeCell ref="B12:C13"/>
    <mergeCell ref="D12:D13"/>
    <mergeCell ref="E12:I13"/>
    <mergeCell ref="J12:L13"/>
    <mergeCell ref="M12:Q12"/>
    <mergeCell ref="A18:A21"/>
    <mergeCell ref="D18:D19"/>
    <mergeCell ref="E18:E19"/>
    <mergeCell ref="F18:F19"/>
    <mergeCell ref="G18:G19"/>
    <mergeCell ref="H18:H19"/>
    <mergeCell ref="I14:I15"/>
    <mergeCell ref="J14:L15"/>
    <mergeCell ref="Q14:Q17"/>
    <mergeCell ref="D16:D17"/>
    <mergeCell ref="E16:E17"/>
    <mergeCell ref="F16:F17"/>
    <mergeCell ref="G16:G17"/>
    <mergeCell ref="H16:H17"/>
    <mergeCell ref="I16:I17"/>
    <mergeCell ref="J16:L17"/>
    <mergeCell ref="A14:A17"/>
    <mergeCell ref="D14:D15"/>
    <mergeCell ref="E14:E15"/>
    <mergeCell ref="F14:F15"/>
    <mergeCell ref="G14:G15"/>
    <mergeCell ref="H14:H15"/>
    <mergeCell ref="I18:I19"/>
    <mergeCell ref="J18:L19"/>
    <mergeCell ref="Q18:Q21"/>
    <mergeCell ref="D20:D21"/>
    <mergeCell ref="E20:E21"/>
    <mergeCell ref="F20:F21"/>
    <mergeCell ref="G20:G21"/>
    <mergeCell ref="H20:H21"/>
    <mergeCell ref="I20:I21"/>
    <mergeCell ref="J20:L21"/>
    <mergeCell ref="A26:A29"/>
    <mergeCell ref="D26:D27"/>
    <mergeCell ref="E26:E27"/>
    <mergeCell ref="F26:F27"/>
    <mergeCell ref="G26:G27"/>
    <mergeCell ref="H26:H27"/>
    <mergeCell ref="I22:I23"/>
    <mergeCell ref="J22:L23"/>
    <mergeCell ref="Q22:Q25"/>
    <mergeCell ref="D24:D25"/>
    <mergeCell ref="E24:E25"/>
    <mergeCell ref="F24:F25"/>
    <mergeCell ref="G24:G25"/>
    <mergeCell ref="H24:H25"/>
    <mergeCell ref="I24:I25"/>
    <mergeCell ref="J24:L25"/>
    <mergeCell ref="A22:A25"/>
    <mergeCell ref="D22:D23"/>
    <mergeCell ref="E22:E23"/>
    <mergeCell ref="F22:F23"/>
    <mergeCell ref="G22:G23"/>
    <mergeCell ref="H22:H23"/>
    <mergeCell ref="I26:I27"/>
    <mergeCell ref="J26:L27"/>
    <mergeCell ref="Q26:Q29"/>
    <mergeCell ref="D28:D29"/>
    <mergeCell ref="E28:E29"/>
    <mergeCell ref="F28:F29"/>
    <mergeCell ref="G28:G29"/>
    <mergeCell ref="H28:H29"/>
    <mergeCell ref="I28:I29"/>
    <mergeCell ref="J28:L29"/>
    <mergeCell ref="A34:A37"/>
    <mergeCell ref="D34:D35"/>
    <mergeCell ref="E34:E35"/>
    <mergeCell ref="F34:F35"/>
    <mergeCell ref="G34:G35"/>
    <mergeCell ref="H34:H35"/>
    <mergeCell ref="I30:I31"/>
    <mergeCell ref="J30:L31"/>
    <mergeCell ref="Q30:Q33"/>
    <mergeCell ref="D32:D33"/>
    <mergeCell ref="E32:E33"/>
    <mergeCell ref="F32:F33"/>
    <mergeCell ref="G32:G33"/>
    <mergeCell ref="H32:H33"/>
    <mergeCell ref="I32:I33"/>
    <mergeCell ref="J32:L33"/>
    <mergeCell ref="A30:A33"/>
    <mergeCell ref="D30:D31"/>
    <mergeCell ref="E30:E31"/>
    <mergeCell ref="F30:F31"/>
    <mergeCell ref="G30:G31"/>
    <mergeCell ref="H30:H31"/>
    <mergeCell ref="I34:I35"/>
    <mergeCell ref="J34:L35"/>
    <mergeCell ref="Q34:Q37"/>
    <mergeCell ref="D36:D37"/>
    <mergeCell ref="E36:E37"/>
    <mergeCell ref="F36:F37"/>
    <mergeCell ref="G36:G37"/>
    <mergeCell ref="H36:H37"/>
    <mergeCell ref="I36:I37"/>
    <mergeCell ref="J36:L37"/>
    <mergeCell ref="A42:A45"/>
    <mergeCell ref="D42:D43"/>
    <mergeCell ref="E42:E43"/>
    <mergeCell ref="F42:F43"/>
    <mergeCell ref="G42:G43"/>
    <mergeCell ref="H42:H43"/>
    <mergeCell ref="I38:I39"/>
    <mergeCell ref="J38:L39"/>
    <mergeCell ref="Q38:Q41"/>
    <mergeCell ref="D40:D41"/>
    <mergeCell ref="E40:E41"/>
    <mergeCell ref="F40:F41"/>
    <mergeCell ref="G40:G41"/>
    <mergeCell ref="H40:H41"/>
    <mergeCell ref="I40:I41"/>
    <mergeCell ref="J40:L41"/>
    <mergeCell ref="A38:A41"/>
    <mergeCell ref="D38:D39"/>
    <mergeCell ref="E38:E39"/>
    <mergeCell ref="F38:F39"/>
    <mergeCell ref="G38:G39"/>
    <mergeCell ref="H38:H39"/>
    <mergeCell ref="I42:I43"/>
    <mergeCell ref="J42:L43"/>
    <mergeCell ref="Q42:Q45"/>
    <mergeCell ref="D44:D45"/>
    <mergeCell ref="E44:E45"/>
    <mergeCell ref="F44:F45"/>
    <mergeCell ref="G44:G45"/>
    <mergeCell ref="H44:H45"/>
    <mergeCell ref="I44:I45"/>
    <mergeCell ref="J44:L45"/>
  </mergeCells>
  <phoneticPr fontId="3"/>
  <printOptions horizontalCentered="1" verticalCentered="1"/>
  <pageMargins left="0.23622047244094491" right="0.23622047244094491" top="0.27559055118110237" bottom="0" header="0" footer="0"/>
  <pageSetup paperSize="9" orientation="portrait" horizontalDpi="4294967293"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6">
    <tabColor rgb="FF00B0F0"/>
  </sheetPr>
  <dimension ref="A1:P29"/>
  <sheetViews>
    <sheetView workbookViewId="0">
      <selection activeCell="P3" sqref="P3"/>
    </sheetView>
  </sheetViews>
  <sheetFormatPr defaultRowHeight="13.5"/>
  <cols>
    <col min="1" max="1" width="4.125" style="1" customWidth="1"/>
    <col min="2" max="3" width="9.25" style="1" customWidth="1"/>
    <col min="4" max="5" width="5" style="1" customWidth="1"/>
    <col min="6" max="6" width="2.625" style="1" customWidth="1"/>
    <col min="7" max="7" width="3.125" style="1" customWidth="1"/>
    <col min="8" max="8" width="2.625" style="1" customWidth="1"/>
    <col min="9" max="9" width="3.125" style="1" customWidth="1"/>
    <col min="10" max="10" width="12.125" style="1" customWidth="1"/>
    <col min="11" max="11" width="8.625" style="1" customWidth="1"/>
    <col min="12" max="14" width="6.375" style="1" customWidth="1"/>
    <col min="15" max="15" width="9" style="1" customWidth="1"/>
    <col min="16" max="16" width="10" style="1" customWidth="1"/>
    <col min="17" max="16384" width="9" style="1"/>
  </cols>
  <sheetData>
    <row r="1" spans="1:16" ht="35.25" customHeight="1">
      <c r="N1" s="34"/>
      <c r="P1" s="34"/>
    </row>
    <row r="2" spans="1:16" ht="35.25" customHeight="1" thickBot="1">
      <c r="A2" s="548" t="str">
        <f>団体戦入力!$C$18</f>
        <v>県総合体育大会ソフトテニス競技</v>
      </c>
      <c r="B2" s="548"/>
      <c r="C2" s="548"/>
      <c r="D2" s="548"/>
      <c r="E2" s="548"/>
      <c r="F2" s="548"/>
      <c r="G2" s="20"/>
      <c r="H2" s="20"/>
      <c r="I2" s="549" t="s">
        <v>0</v>
      </c>
      <c r="J2" s="549"/>
      <c r="K2" s="568" t="str">
        <f>団体戦入力!$C$20&amp;"団体戦申込書"</f>
        <v>団体戦申込書</v>
      </c>
      <c r="L2" s="568"/>
      <c r="M2" s="568"/>
      <c r="N2" s="107" t="str">
        <f>"("&amp;団体戦入力!$C$19</f>
        <v>(</v>
      </c>
      <c r="O2" s="108" t="s">
        <v>153</v>
      </c>
    </row>
    <row r="3" spans="1:16" ht="35.25" customHeight="1" thickBot="1">
      <c r="I3" s="573"/>
      <c r="J3" s="550"/>
      <c r="K3" s="109"/>
      <c r="L3" s="110"/>
      <c r="M3" s="110"/>
      <c r="N3" s="110"/>
      <c r="O3" s="110"/>
    </row>
    <row r="4" spans="1:16" ht="35.25" customHeight="1">
      <c r="A4" s="551" t="s">
        <v>1</v>
      </c>
      <c r="B4" s="551"/>
      <c r="C4" s="551"/>
      <c r="H4" s="541" t="s">
        <v>2</v>
      </c>
      <c r="I4" s="542"/>
      <c r="J4" s="559"/>
      <c r="K4" s="555">
        <f>団体戦入力!C21</f>
        <v>0</v>
      </c>
      <c r="L4" s="555"/>
      <c r="M4" s="555"/>
      <c r="N4" s="101" t="s">
        <v>67</v>
      </c>
      <c r="O4" s="102">
        <f>団体戦入力!C22</f>
        <v>0</v>
      </c>
    </row>
    <row r="5" spans="1:16" ht="35.25" customHeight="1">
      <c r="A5" s="70"/>
      <c r="B5" s="70"/>
      <c r="C5" s="70"/>
      <c r="D5" s="72"/>
      <c r="E5" s="4"/>
      <c r="F5" s="4"/>
      <c r="G5" s="4"/>
      <c r="H5" s="570" t="s">
        <v>3</v>
      </c>
      <c r="I5" s="571"/>
      <c r="J5" s="572"/>
      <c r="K5" s="537">
        <f>団体戦入力!C23</f>
        <v>0</v>
      </c>
      <c r="L5" s="537"/>
      <c r="M5" s="537"/>
      <c r="N5" s="537"/>
      <c r="O5" s="95"/>
    </row>
    <row r="6" spans="1:16" ht="35.25" customHeight="1">
      <c r="A6" s="70"/>
      <c r="B6" s="560" t="s">
        <v>159</v>
      </c>
      <c r="C6" s="558">
        <f>団体戦入力!G19</f>
        <v>0</v>
      </c>
      <c r="D6" s="558"/>
      <c r="E6" s="5"/>
      <c r="F6" s="5"/>
      <c r="G6" s="5"/>
      <c r="H6" s="570" t="s">
        <v>4</v>
      </c>
      <c r="I6" s="571"/>
      <c r="J6" s="572"/>
      <c r="K6" s="545" t="str">
        <f>"〒"&amp;団体戦入力!C24&amp;" "&amp;団体戦入力!C25</f>
        <v xml:space="preserve">〒 </v>
      </c>
      <c r="L6" s="545"/>
      <c r="M6" s="545"/>
      <c r="N6" s="545"/>
      <c r="O6" s="546"/>
    </row>
    <row r="7" spans="1:16" ht="35.25" customHeight="1">
      <c r="A7" s="71"/>
      <c r="B7" s="561"/>
      <c r="C7" s="558">
        <f>団体戦入力!G20</f>
        <v>0</v>
      </c>
      <c r="D7" s="558"/>
      <c r="E7" s="4"/>
      <c r="F7" s="4"/>
      <c r="G7" s="4"/>
      <c r="H7" s="570" t="s">
        <v>5</v>
      </c>
      <c r="I7" s="571"/>
      <c r="J7" s="572"/>
      <c r="K7" s="103" t="s">
        <v>63</v>
      </c>
      <c r="L7" s="537">
        <f>団体戦入力!$C$26</f>
        <v>0</v>
      </c>
      <c r="M7" s="537"/>
      <c r="N7" s="537"/>
      <c r="O7" s="104"/>
    </row>
    <row r="8" spans="1:16" ht="35.25" customHeight="1" thickBot="1">
      <c r="H8" s="570" t="s">
        <v>6</v>
      </c>
      <c r="I8" s="571"/>
      <c r="J8" s="572"/>
      <c r="K8" s="105" t="s">
        <v>63</v>
      </c>
      <c r="L8" s="537">
        <f>団体戦入力!$C$27</f>
        <v>0</v>
      </c>
      <c r="M8" s="537"/>
      <c r="N8" s="537"/>
      <c r="O8" s="106"/>
    </row>
    <row r="9" spans="1:16" ht="35.25" customHeight="1" thickBot="1">
      <c r="A9" s="565" t="s">
        <v>92</v>
      </c>
      <c r="B9" s="566"/>
      <c r="C9" s="566"/>
      <c r="D9" s="566"/>
      <c r="E9" s="566"/>
      <c r="F9" s="567"/>
      <c r="H9" s="570" t="s">
        <v>7</v>
      </c>
      <c r="I9" s="571"/>
      <c r="J9" s="572"/>
      <c r="K9" s="537">
        <f>団体戦入力!C28</f>
        <v>0</v>
      </c>
      <c r="L9" s="537"/>
      <c r="M9" s="537"/>
      <c r="N9" s="537"/>
      <c r="O9" s="95" t="s">
        <v>8</v>
      </c>
    </row>
    <row r="10" spans="1:16" ht="35.25" customHeight="1" thickTop="1" thickBot="1">
      <c r="A10" s="556">
        <f>団体戦入力!F23</f>
        <v>0</v>
      </c>
      <c r="B10" s="557"/>
      <c r="C10" s="557"/>
      <c r="D10" s="557"/>
      <c r="E10" s="557"/>
      <c r="F10" s="170"/>
      <c r="H10" s="562" t="s">
        <v>9</v>
      </c>
      <c r="I10" s="563"/>
      <c r="J10" s="564"/>
      <c r="K10" s="519">
        <f>団体戦入力!$C$29</f>
        <v>0</v>
      </c>
      <c r="L10" s="519"/>
      <c r="M10" s="519"/>
      <c r="N10" s="519"/>
      <c r="O10" s="96" t="s">
        <v>8</v>
      </c>
    </row>
    <row r="11" spans="1:16" ht="44.25" customHeight="1" thickBot="1">
      <c r="A11" s="16"/>
      <c r="B11" s="16"/>
      <c r="C11" s="16"/>
      <c r="D11" s="16"/>
      <c r="E11" s="4"/>
      <c r="F11" s="4"/>
      <c r="G11" s="4"/>
      <c r="H11" s="4"/>
      <c r="I11" s="4"/>
      <c r="J11" s="4"/>
      <c r="K11" s="4"/>
      <c r="L11" s="4"/>
      <c r="M11" s="4"/>
      <c r="N11" s="4"/>
      <c r="O11" s="4"/>
    </row>
    <row r="12" spans="1:16" ht="44.25" customHeight="1" thickBot="1">
      <c r="A12" s="565" t="s" ph="1">
        <v>60</v>
      </c>
      <c r="B12" s="566" ph="1"/>
      <c r="C12" s="569" ph="1"/>
      <c r="D12" s="17" t="s">
        <v>32</v>
      </c>
      <c r="E12" s="600" t="s">
        <v>13</v>
      </c>
      <c r="F12" s="601"/>
      <c r="G12" s="601"/>
      <c r="H12" s="601"/>
      <c r="I12" s="601"/>
      <c r="J12" s="21" t="s">
        <v>38</v>
      </c>
      <c r="K12" s="5"/>
      <c r="L12" s="598" t="s">
        <v>33</v>
      </c>
      <c r="M12" s="599"/>
      <c r="N12" s="599"/>
      <c r="O12" s="38"/>
    </row>
    <row r="13" spans="1:16" ht="14.25" thickTop="1">
      <c r="A13" s="514" ph="1">
        <v>1</v>
      </c>
      <c r="B13" s="111">
        <f>団体戦入力!I28</f>
        <v>0</v>
      </c>
      <c r="C13" s="112">
        <f>団体戦入力!J28</f>
        <v>0</v>
      </c>
      <c r="D13" s="515">
        <f>団体戦入力!K28</f>
        <v>0</v>
      </c>
      <c r="E13" s="517">
        <f>団体戦入力!L28</f>
        <v>0</v>
      </c>
      <c r="F13" s="577" t="s">
        <v>15</v>
      </c>
      <c r="G13" s="517">
        <f>団体戦入力!M28</f>
        <v>0</v>
      </c>
      <c r="H13" s="517" t="s">
        <v>15</v>
      </c>
      <c r="I13" s="577">
        <f>団体戦入力!N28</f>
        <v>0</v>
      </c>
      <c r="J13" s="602">
        <f>団体戦入力!O28</f>
        <v>0</v>
      </c>
      <c r="K13" s="5"/>
      <c r="L13" s="582" t="s">
        <v>34</v>
      </c>
      <c r="M13" s="583"/>
      <c r="N13" s="583"/>
      <c r="O13" s="603" t="s">
        <v>35</v>
      </c>
    </row>
    <row r="14" spans="1:16" ht="23.25" customHeight="1" thickBot="1">
      <c r="A14" s="467"/>
      <c r="B14" s="55">
        <f>団体戦入力!G28</f>
        <v>0</v>
      </c>
      <c r="C14" s="56">
        <f>団体戦入力!H28</f>
        <v>0</v>
      </c>
      <c r="D14" s="494"/>
      <c r="E14" s="496"/>
      <c r="F14" s="576"/>
      <c r="G14" s="496"/>
      <c r="H14" s="496"/>
      <c r="I14" s="576"/>
      <c r="J14" s="579"/>
      <c r="K14" s="5"/>
      <c r="L14" s="586"/>
      <c r="M14" s="587"/>
      <c r="N14" s="587"/>
      <c r="O14" s="604"/>
    </row>
    <row r="15" spans="1:16" ht="14.25" thickTop="1">
      <c r="A15" s="466" ph="1">
        <v>2</v>
      </c>
      <c r="B15" s="113">
        <f>団体戦入力!I29</f>
        <v>0</v>
      </c>
      <c r="C15" s="114">
        <f>団体戦入力!J29</f>
        <v>0</v>
      </c>
      <c r="D15" s="468">
        <f>団体戦入力!K29</f>
        <v>0</v>
      </c>
      <c r="E15" s="472">
        <f>団体戦入力!L29</f>
        <v>0</v>
      </c>
      <c r="F15" s="574" t="s">
        <v>15</v>
      </c>
      <c r="G15" s="472">
        <f>団体戦入力!M29</f>
        <v>0</v>
      </c>
      <c r="H15" s="472" t="s">
        <v>15</v>
      </c>
      <c r="I15" s="574">
        <f>団体戦入力!N29</f>
        <v>0</v>
      </c>
      <c r="J15" s="578">
        <f>団体戦入力!O29</f>
        <v>0</v>
      </c>
      <c r="K15" s="5"/>
      <c r="L15" s="592" t="str">
        <f>IF(団体戦入力!J19="","",団体戦入力!J19)</f>
        <v>県選抜</v>
      </c>
      <c r="M15" s="593"/>
      <c r="N15" s="593"/>
      <c r="O15" s="581" t="str">
        <f ca="1">IF(団体戦入力!L19="","",団体戦入力!L19)</f>
        <v/>
      </c>
    </row>
    <row r="16" spans="1:16" ht="23.25" customHeight="1">
      <c r="A16" s="467"/>
      <c r="B16" s="55">
        <f>団体戦入力!G29</f>
        <v>0</v>
      </c>
      <c r="C16" s="56">
        <f>団体戦入力!H29</f>
        <v>0</v>
      </c>
      <c r="D16" s="494"/>
      <c r="E16" s="496"/>
      <c r="F16" s="576"/>
      <c r="G16" s="496"/>
      <c r="H16" s="496"/>
      <c r="I16" s="576"/>
      <c r="J16" s="579"/>
      <c r="K16" s="5"/>
      <c r="L16" s="584"/>
      <c r="M16" s="585"/>
      <c r="N16" s="585"/>
      <c r="O16" s="591"/>
    </row>
    <row r="17" spans="1:16">
      <c r="A17" s="466" ph="1">
        <v>3</v>
      </c>
      <c r="B17" s="113">
        <f>団体戦入力!I30</f>
        <v>0</v>
      </c>
      <c r="C17" s="114">
        <f>団体戦入力!J30</f>
        <v>0</v>
      </c>
      <c r="D17" s="468">
        <f>団体戦入力!K30</f>
        <v>0</v>
      </c>
      <c r="E17" s="472">
        <f>団体戦入力!L30</f>
        <v>0</v>
      </c>
      <c r="F17" s="574" t="s">
        <v>15</v>
      </c>
      <c r="G17" s="472">
        <f>団体戦入力!M30</f>
        <v>0</v>
      </c>
      <c r="H17" s="472" t="s">
        <v>15</v>
      </c>
      <c r="I17" s="574">
        <f>団体戦入力!N30</f>
        <v>0</v>
      </c>
      <c r="J17" s="578">
        <f>団体戦入力!O30</f>
        <v>0</v>
      </c>
      <c r="K17" s="5"/>
      <c r="L17" s="582" t="str">
        <f>IF(団体戦入力!J20="","",団体戦入力!J20)</f>
        <v>春地区</v>
      </c>
      <c r="M17" s="583"/>
      <c r="N17" s="583"/>
      <c r="O17" s="581" t="str">
        <f ca="1">IF(団体戦入力!L20="","",団体戦入力!L20)</f>
        <v/>
      </c>
    </row>
    <row r="18" spans="1:16" ht="23.25" customHeight="1">
      <c r="A18" s="467"/>
      <c r="B18" s="55">
        <f>団体戦入力!G30</f>
        <v>0</v>
      </c>
      <c r="C18" s="56">
        <f>団体戦入力!H30</f>
        <v>0</v>
      </c>
      <c r="D18" s="494"/>
      <c r="E18" s="496"/>
      <c r="F18" s="576"/>
      <c r="G18" s="496"/>
      <c r="H18" s="496"/>
      <c r="I18" s="576"/>
      <c r="J18" s="579"/>
      <c r="K18" s="5"/>
      <c r="L18" s="584"/>
      <c r="M18" s="585"/>
      <c r="N18" s="585"/>
      <c r="O18" s="591"/>
    </row>
    <row r="19" spans="1:16">
      <c r="A19" s="466" ph="1">
        <v>4</v>
      </c>
      <c r="B19" s="115">
        <f>団体戦入力!I31</f>
        <v>0</v>
      </c>
      <c r="C19" s="116">
        <f>団体戦入力!J31</f>
        <v>0</v>
      </c>
      <c r="D19" s="502">
        <f>団体戦入力!K31</f>
        <v>0</v>
      </c>
      <c r="E19" s="504">
        <f>団体戦入力!L31</f>
        <v>0</v>
      </c>
      <c r="F19" s="575" t="s">
        <v>15</v>
      </c>
      <c r="G19" s="504">
        <f>団体戦入力!M31</f>
        <v>0</v>
      </c>
      <c r="H19" s="504" t="s">
        <v>15</v>
      </c>
      <c r="I19" s="575">
        <f>団体戦入力!N31</f>
        <v>0</v>
      </c>
      <c r="J19" s="590">
        <f>団体戦入力!O31</f>
        <v>0</v>
      </c>
      <c r="K19" s="5"/>
      <c r="L19" s="582" t="str">
        <f>IF(団体戦入力!J21="","",団体戦入力!J21)</f>
        <v/>
      </c>
      <c r="M19" s="583"/>
      <c r="N19" s="583"/>
      <c r="O19" s="581" t="str">
        <f ca="1">IF(団体戦入力!L21="","",団体戦入力!L21)</f>
        <v/>
      </c>
    </row>
    <row r="20" spans="1:16" ht="23.25" customHeight="1" thickBot="1">
      <c r="A20" s="467"/>
      <c r="B20" s="55">
        <f>団体戦入力!G31</f>
        <v>0</v>
      </c>
      <c r="C20" s="56">
        <f>団体戦入力!H31</f>
        <v>0</v>
      </c>
      <c r="D20" s="494"/>
      <c r="E20" s="496"/>
      <c r="F20" s="576"/>
      <c r="G20" s="496"/>
      <c r="H20" s="496"/>
      <c r="I20" s="576"/>
      <c r="J20" s="579"/>
      <c r="K20" s="5"/>
      <c r="L20" s="586"/>
      <c r="M20" s="587"/>
      <c r="N20" s="587"/>
      <c r="O20" s="581"/>
    </row>
    <row r="21" spans="1:16" ht="14.25" thickTop="1">
      <c r="A21" s="466" ph="1">
        <v>5</v>
      </c>
      <c r="B21" s="113">
        <f>団体戦入力!I32</f>
        <v>0</v>
      </c>
      <c r="C21" s="114">
        <f>団体戦入力!J32</f>
        <v>0</v>
      </c>
      <c r="D21" s="468">
        <f>団体戦入力!K32</f>
        <v>0</v>
      </c>
      <c r="E21" s="472">
        <f>団体戦入力!L32</f>
        <v>0</v>
      </c>
      <c r="F21" s="574" t="s">
        <v>15</v>
      </c>
      <c r="G21" s="472">
        <f>団体戦入力!M32</f>
        <v>0</v>
      </c>
      <c r="H21" s="472" t="s">
        <v>15</v>
      </c>
      <c r="I21" s="574">
        <f>団体戦入力!N32</f>
        <v>0</v>
      </c>
      <c r="J21" s="578">
        <f>団体戦入力!O32</f>
        <v>0</v>
      </c>
      <c r="K21" s="5"/>
      <c r="L21" s="592" t="s">
        <v>36</v>
      </c>
      <c r="M21" s="593"/>
      <c r="N21" s="593"/>
      <c r="O21" s="588">
        <f ca="1">IF(団体戦入力!$L$22="","",団体戦入力!$L$22)</f>
        <v>0</v>
      </c>
    </row>
    <row r="22" spans="1:16" ht="23.25" customHeight="1" thickBot="1">
      <c r="A22" s="467"/>
      <c r="B22" s="61">
        <f>団体戦入力!G32</f>
        <v>0</v>
      </c>
      <c r="C22" s="62">
        <f>団体戦入力!H32</f>
        <v>0</v>
      </c>
      <c r="D22" s="468"/>
      <c r="E22" s="472"/>
      <c r="F22" s="574"/>
      <c r="G22" s="472"/>
      <c r="H22" s="472"/>
      <c r="I22" s="574"/>
      <c r="J22" s="578"/>
      <c r="K22" s="5"/>
      <c r="L22" s="594"/>
      <c r="M22" s="595"/>
      <c r="N22" s="595"/>
      <c r="O22" s="589"/>
      <c r="P22" s="39"/>
    </row>
    <row r="23" spans="1:16">
      <c r="A23" s="466" ph="1">
        <v>6</v>
      </c>
      <c r="B23" s="115">
        <f>団体戦入力!I33</f>
        <v>0</v>
      </c>
      <c r="C23" s="116">
        <f>団体戦入力!J33</f>
        <v>0</v>
      </c>
      <c r="D23" s="502">
        <f>団体戦入力!K33</f>
        <v>0</v>
      </c>
      <c r="E23" s="504">
        <f>団体戦入力!L33</f>
        <v>0</v>
      </c>
      <c r="F23" s="575" t="s">
        <v>15</v>
      </c>
      <c r="G23" s="504">
        <f>団体戦入力!M33</f>
        <v>0</v>
      </c>
      <c r="H23" s="504" t="s">
        <v>15</v>
      </c>
      <c r="I23" s="575">
        <f>団体戦入力!N33</f>
        <v>0</v>
      </c>
      <c r="J23" s="590">
        <f>団体戦入力!O33</f>
        <v>0</v>
      </c>
      <c r="K23" s="5"/>
      <c r="L23" s="31"/>
      <c r="M23" s="31"/>
      <c r="N23" s="31"/>
      <c r="O23" s="31"/>
      <c r="P23" s="4"/>
    </row>
    <row r="24" spans="1:16" ht="23.25" customHeight="1">
      <c r="A24" s="467"/>
      <c r="B24" s="55">
        <f>団体戦入力!G33</f>
        <v>0</v>
      </c>
      <c r="C24" s="56">
        <f>団体戦入力!H33</f>
        <v>0</v>
      </c>
      <c r="D24" s="494"/>
      <c r="E24" s="496"/>
      <c r="F24" s="576"/>
      <c r="G24" s="496"/>
      <c r="H24" s="496"/>
      <c r="I24" s="576"/>
      <c r="J24" s="579"/>
      <c r="K24" s="5"/>
      <c r="L24" s="596" t="s">
        <v>154</v>
      </c>
      <c r="M24" s="596"/>
      <c r="N24" s="596"/>
      <c r="O24" s="596"/>
      <c r="P24" s="33"/>
    </row>
    <row r="25" spans="1:16">
      <c r="A25" s="466" ph="1">
        <v>7</v>
      </c>
      <c r="B25" s="113">
        <f>団体戦入力!I34</f>
        <v>0</v>
      </c>
      <c r="C25" s="114">
        <f>団体戦入力!J34</f>
        <v>0</v>
      </c>
      <c r="D25" s="468">
        <f>団体戦入力!K34</f>
        <v>0</v>
      </c>
      <c r="E25" s="472">
        <f>団体戦入力!L34</f>
        <v>0</v>
      </c>
      <c r="F25" s="574" t="s">
        <v>15</v>
      </c>
      <c r="G25" s="472">
        <f>団体戦入力!M34</f>
        <v>0</v>
      </c>
      <c r="H25" s="472" t="s">
        <v>15</v>
      </c>
      <c r="I25" s="574">
        <f>団体戦入力!N34</f>
        <v>0</v>
      </c>
      <c r="J25" s="578">
        <f>団体戦入力!O34</f>
        <v>0</v>
      </c>
      <c r="K25" s="5"/>
      <c r="L25" s="596"/>
      <c r="M25" s="596"/>
      <c r="N25" s="596"/>
      <c r="O25" s="596"/>
      <c r="P25" s="33"/>
    </row>
    <row r="26" spans="1:16" ht="23.25" customHeight="1">
      <c r="A26" s="467"/>
      <c r="B26" s="55">
        <f>団体戦入力!G34</f>
        <v>0</v>
      </c>
      <c r="C26" s="56">
        <f>団体戦入力!H34</f>
        <v>0</v>
      </c>
      <c r="D26" s="494"/>
      <c r="E26" s="496"/>
      <c r="F26" s="576"/>
      <c r="G26" s="496"/>
      <c r="H26" s="496"/>
      <c r="I26" s="576"/>
      <c r="J26" s="579"/>
      <c r="K26" s="5"/>
      <c r="L26" s="596"/>
      <c r="M26" s="596"/>
      <c r="N26" s="596"/>
      <c r="O26" s="596"/>
      <c r="P26" s="33"/>
    </row>
    <row r="27" spans="1:16">
      <c r="A27" s="466" ph="1">
        <v>8</v>
      </c>
      <c r="B27" s="117">
        <f>団体戦入力!I35</f>
        <v>0</v>
      </c>
      <c r="C27" s="114">
        <f>団体戦入力!J35</f>
        <v>0</v>
      </c>
      <c r="D27" s="468">
        <f>団体戦入力!K35</f>
        <v>0</v>
      </c>
      <c r="E27" s="472">
        <f>団体戦入力!L35</f>
        <v>0</v>
      </c>
      <c r="F27" s="574" t="s">
        <v>15</v>
      </c>
      <c r="G27" s="472">
        <f>団体戦入力!M35</f>
        <v>0</v>
      </c>
      <c r="H27" s="472" t="s">
        <v>15</v>
      </c>
      <c r="I27" s="574">
        <f>団体戦入力!N35</f>
        <v>0</v>
      </c>
      <c r="J27" s="590">
        <f>団体戦入力!O35</f>
        <v>0</v>
      </c>
      <c r="K27" s="5"/>
      <c r="L27" s="596"/>
      <c r="M27" s="596"/>
      <c r="N27" s="596"/>
      <c r="O27" s="596"/>
      <c r="P27" s="33"/>
    </row>
    <row r="28" spans="1:16" ht="23.25" customHeight="1" thickBot="1">
      <c r="A28" s="501"/>
      <c r="B28" s="59">
        <f>団体戦入力!G35</f>
        <v>0</v>
      </c>
      <c r="C28" s="60">
        <f>団体戦入力!H35</f>
        <v>0</v>
      </c>
      <c r="D28" s="485"/>
      <c r="E28" s="487"/>
      <c r="F28" s="580"/>
      <c r="G28" s="487"/>
      <c r="H28" s="487"/>
      <c r="I28" s="580"/>
      <c r="J28" s="597"/>
      <c r="K28" s="5"/>
      <c r="L28" s="596"/>
      <c r="M28" s="596"/>
      <c r="N28" s="596"/>
      <c r="O28" s="596"/>
      <c r="P28" s="33"/>
    </row>
    <row r="29" spans="1:16">
      <c r="J29" s="18"/>
      <c r="K29" s="18"/>
    </row>
  </sheetData>
  <sheetProtection sheet="1" objects="1" scenarios="1" selectLockedCells="1"/>
  <mergeCells count="103">
    <mergeCell ref="O15:O16"/>
    <mergeCell ref="L13:N14"/>
    <mergeCell ref="L15:N16"/>
    <mergeCell ref="D15:D16"/>
    <mergeCell ref="E15:E16"/>
    <mergeCell ref="F15:F16"/>
    <mergeCell ref="G15:G16"/>
    <mergeCell ref="H15:H16"/>
    <mergeCell ref="O13:O14"/>
    <mergeCell ref="J15:J16"/>
    <mergeCell ref="L12:N12"/>
    <mergeCell ref="K9:N9"/>
    <mergeCell ref="K10:N10"/>
    <mergeCell ref="E12:I12"/>
    <mergeCell ref="E13:E14"/>
    <mergeCell ref="J17:J18"/>
    <mergeCell ref="D19:D20"/>
    <mergeCell ref="E19:E20"/>
    <mergeCell ref="H19:H20"/>
    <mergeCell ref="I19:I20"/>
    <mergeCell ref="G17:G18"/>
    <mergeCell ref="F19:F20"/>
    <mergeCell ref="G19:G20"/>
    <mergeCell ref="I13:I14"/>
    <mergeCell ref="J13:J14"/>
    <mergeCell ref="D13:D14"/>
    <mergeCell ref="D17:D18"/>
    <mergeCell ref="E17:E18"/>
    <mergeCell ref="F17:F18"/>
    <mergeCell ref="I15:I16"/>
    <mergeCell ref="I17:I18"/>
    <mergeCell ref="H13:H14"/>
    <mergeCell ref="H9:J9"/>
    <mergeCell ref="D10:E10"/>
    <mergeCell ref="O19:O20"/>
    <mergeCell ref="L17:N18"/>
    <mergeCell ref="L19:N20"/>
    <mergeCell ref="A17:A18"/>
    <mergeCell ref="O21:O22"/>
    <mergeCell ref="F23:F24"/>
    <mergeCell ref="G23:G24"/>
    <mergeCell ref="J19:J20"/>
    <mergeCell ref="H17:H18"/>
    <mergeCell ref="O17:O18"/>
    <mergeCell ref="A19:A20"/>
    <mergeCell ref="D21:D22"/>
    <mergeCell ref="E21:E22"/>
    <mergeCell ref="F21:F22"/>
    <mergeCell ref="J23:J24"/>
    <mergeCell ref="L21:N22"/>
    <mergeCell ref="L24:O28"/>
    <mergeCell ref="I25:I26"/>
    <mergeCell ref="I27:I28"/>
    <mergeCell ref="J27:J28"/>
    <mergeCell ref="J21:J22"/>
    <mergeCell ref="E25:E26"/>
    <mergeCell ref="F25:F26"/>
    <mergeCell ref="G25:G26"/>
    <mergeCell ref="A27:A28"/>
    <mergeCell ref="D27:D28"/>
    <mergeCell ref="E27:E28"/>
    <mergeCell ref="F27:F28"/>
    <mergeCell ref="G27:G28"/>
    <mergeCell ref="H27:H28"/>
    <mergeCell ref="A23:A24"/>
    <mergeCell ref="D23:D24"/>
    <mergeCell ref="E23:E24"/>
    <mergeCell ref="A12:C12"/>
    <mergeCell ref="A13:A14"/>
    <mergeCell ref="A15:A16"/>
    <mergeCell ref="H25:H26"/>
    <mergeCell ref="H5:J5"/>
    <mergeCell ref="H6:J6"/>
    <mergeCell ref="H7:J7"/>
    <mergeCell ref="H8:J8"/>
    <mergeCell ref="A2:F2"/>
    <mergeCell ref="I3:J3"/>
    <mergeCell ref="A4:C4"/>
    <mergeCell ref="A25:A26"/>
    <mergeCell ref="G21:G22"/>
    <mergeCell ref="H21:H22"/>
    <mergeCell ref="I21:I22"/>
    <mergeCell ref="H23:H24"/>
    <mergeCell ref="A21:A22"/>
    <mergeCell ref="I23:I24"/>
    <mergeCell ref="D25:D26"/>
    <mergeCell ref="F13:F14"/>
    <mergeCell ref="G13:G14"/>
    <mergeCell ref="J25:J26"/>
    <mergeCell ref="K4:M4"/>
    <mergeCell ref="A10:C10"/>
    <mergeCell ref="K6:O6"/>
    <mergeCell ref="C6:D6"/>
    <mergeCell ref="K5:N5"/>
    <mergeCell ref="H4:J4"/>
    <mergeCell ref="I2:J2"/>
    <mergeCell ref="B6:B7"/>
    <mergeCell ref="H10:J10"/>
    <mergeCell ref="L7:N7"/>
    <mergeCell ref="L8:N8"/>
    <mergeCell ref="C7:D7"/>
    <mergeCell ref="A9:F9"/>
    <mergeCell ref="K2:M2"/>
  </mergeCells>
  <phoneticPr fontId="3"/>
  <dataValidations disablePrompts="1" count="1">
    <dataValidation imeMode="halfAlpha" allowBlank="1" showInputMessage="1" showErrorMessage="1" sqref="G13:G28"/>
  </dataValidations>
  <pageMargins left="0.51181102362204722" right="0.47244094488188981" top="0.51181102362204722" bottom="0.39370078740157483" header="0.51181102362204722" footer="0.51181102362204722"/>
  <pageSetup paperSize="9" orientation="portrait" horizontalDpi="4294967293"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Sheet7">
    <tabColor rgb="FFFF0000"/>
  </sheetPr>
  <dimension ref="A1:AF24"/>
  <sheetViews>
    <sheetView workbookViewId="0">
      <selection activeCell="V13" sqref="V13"/>
    </sheetView>
  </sheetViews>
  <sheetFormatPr defaultRowHeight="13.5"/>
  <cols>
    <col min="1" max="1" width="5.5" customWidth="1"/>
    <col min="2" max="2" width="3.75" customWidth="1"/>
    <col min="3" max="3" width="3.125" customWidth="1"/>
    <col min="4" max="4" width="5.625" customWidth="1"/>
    <col min="5" max="5" width="9.125" customWidth="1"/>
    <col min="6" max="6" width="6" customWidth="1"/>
    <col min="7" max="7" width="4.125" customWidth="1"/>
    <col min="8" max="8" width="10.625" customWidth="1"/>
    <col min="9" max="9" width="2.125" customWidth="1"/>
    <col min="10" max="10" width="10.625" customWidth="1"/>
    <col min="11" max="14" width="4.625" customWidth="1"/>
    <col min="15" max="18" width="4.75" customWidth="1"/>
    <col min="19" max="19" width="4.5" customWidth="1"/>
    <col min="20" max="20" width="2.75" customWidth="1"/>
    <col min="21" max="21" width="4.5" customWidth="1"/>
    <col min="22" max="22" width="8.5" customWidth="1"/>
    <col min="23" max="23" width="10.625" customWidth="1"/>
    <col min="24" max="24" width="3.125" customWidth="1"/>
    <col min="25" max="25" width="10.625" customWidth="1"/>
    <col min="26" max="26" width="3.125" customWidth="1"/>
    <col min="27" max="27" width="10.625" customWidth="1"/>
    <col min="28" max="28" width="3.125" customWidth="1"/>
    <col min="29" max="29" width="10.875" customWidth="1"/>
    <col min="30" max="30" width="3.125" customWidth="1"/>
    <col min="31" max="31" width="2.875" customWidth="1"/>
  </cols>
  <sheetData>
    <row r="1" spans="1:32">
      <c r="E1" s="22"/>
    </row>
    <row r="3" spans="1:32">
      <c r="D3" t="s">
        <v>39</v>
      </c>
      <c r="F3" t="s">
        <v>93</v>
      </c>
      <c r="H3" s="40">
        <f>COUNTA(個人戦入力!G35:G66)/2</f>
        <v>0</v>
      </c>
      <c r="J3" t="str">
        <f>LEFT(個人戦入力!C22,1)&amp;"個"&amp;個人戦入力!C24</f>
        <v>個</v>
      </c>
    </row>
    <row r="5" spans="1:32" ht="24" customHeight="1">
      <c r="D5" s="172"/>
      <c r="E5" s="172"/>
      <c r="F5" s="172"/>
      <c r="G5" s="175"/>
      <c r="H5" s="178"/>
      <c r="I5" s="181"/>
      <c r="J5" s="184"/>
      <c r="K5" s="607" t="s">
        <v>23</v>
      </c>
      <c r="L5" s="608"/>
      <c r="M5" s="608"/>
      <c r="N5" s="608"/>
      <c r="O5" s="608"/>
      <c r="P5" s="608"/>
      <c r="Q5" s="608"/>
      <c r="R5" s="609"/>
      <c r="S5" s="172"/>
      <c r="T5" s="199"/>
      <c r="U5" s="29"/>
      <c r="V5" s="29"/>
      <c r="W5" s="29"/>
      <c r="X5" s="29"/>
      <c r="Y5" s="29"/>
      <c r="Z5" s="29"/>
      <c r="AA5" s="29"/>
      <c r="AB5" s="29"/>
      <c r="AC5" s="29"/>
      <c r="AD5" s="29"/>
      <c r="AE5" s="200"/>
      <c r="AF5" s="29"/>
    </row>
    <row r="6" spans="1:32" ht="13.5" customHeight="1">
      <c r="A6" t="s">
        <v>259</v>
      </c>
      <c r="B6" t="s">
        <v>260</v>
      </c>
      <c r="C6" t="s">
        <v>258</v>
      </c>
      <c r="D6" s="173" t="s">
        <v>256</v>
      </c>
      <c r="E6" s="173" t="s">
        <v>18</v>
      </c>
      <c r="F6" s="173" t="s">
        <v>19</v>
      </c>
      <c r="G6" s="176" t="s">
        <v>20</v>
      </c>
      <c r="H6" s="179" t="s">
        <v>21</v>
      </c>
      <c r="I6" s="182" t="s">
        <v>45</v>
      </c>
      <c r="J6" s="185" t="s">
        <v>22</v>
      </c>
      <c r="K6" s="605" t="str">
        <f>IF(個人戦入力!$P$32="","",個人戦入力!$P$32)</f>
        <v>県ｲﾝﾄﾞｱ</v>
      </c>
      <c r="L6" s="606"/>
      <c r="M6" s="605" t="str">
        <f>IF(個人戦入力!$Q$32="","",個人戦入力!$Q$32)</f>
        <v>HJS</v>
      </c>
      <c r="N6" s="606"/>
      <c r="O6" s="605" t="str">
        <f>IF(個人戦入力!$R$32="","",個人戦入力!$R$32)</f>
        <v>春地区</v>
      </c>
      <c r="P6" s="606"/>
      <c r="Q6" s="605">
        <f>IF(個人戦入力!$S$32="","",個人戦入力!$S$32)</f>
        <v>0</v>
      </c>
      <c r="R6" s="606"/>
      <c r="S6" s="173" t="s">
        <v>257</v>
      </c>
      <c r="T6" s="199"/>
      <c r="U6" s="201"/>
      <c r="V6" s="201"/>
      <c r="W6" s="201"/>
      <c r="X6" s="201"/>
      <c r="Y6" s="201"/>
      <c r="Z6" s="201"/>
      <c r="AA6" s="201"/>
      <c r="AB6" s="201"/>
      <c r="AC6" s="201"/>
      <c r="AD6" s="201"/>
      <c r="AE6" s="200"/>
      <c r="AF6" s="29"/>
    </row>
    <row r="7" spans="1:32">
      <c r="D7" s="174"/>
      <c r="E7" s="174"/>
      <c r="F7" s="174"/>
      <c r="G7" s="177"/>
      <c r="H7" s="180"/>
      <c r="I7" s="183"/>
      <c r="J7" s="186"/>
      <c r="K7" s="8" t="s">
        <v>26</v>
      </c>
      <c r="L7" s="9" t="s">
        <v>27</v>
      </c>
      <c r="M7" s="8" t="s">
        <v>26</v>
      </c>
      <c r="N7" s="9" t="s">
        <v>27</v>
      </c>
      <c r="O7" s="8" t="s">
        <v>26</v>
      </c>
      <c r="P7" s="9" t="s">
        <v>27</v>
      </c>
      <c r="Q7" s="8" t="s">
        <v>26</v>
      </c>
      <c r="R7" s="9" t="s">
        <v>27</v>
      </c>
      <c r="S7" s="174"/>
      <c r="T7" s="91"/>
      <c r="U7" s="172" t="s">
        <v>17</v>
      </c>
      <c r="V7" s="172" t="s">
        <v>18</v>
      </c>
      <c r="W7" s="198" t="s">
        <v>270</v>
      </c>
      <c r="X7" s="197" t="s">
        <v>269</v>
      </c>
      <c r="Y7" s="198" t="s">
        <v>271</v>
      </c>
      <c r="Z7" s="197" t="s">
        <v>269</v>
      </c>
      <c r="AA7" s="198" t="s">
        <v>272</v>
      </c>
      <c r="AB7" s="197" t="s">
        <v>269</v>
      </c>
      <c r="AC7" s="198" t="s">
        <v>273</v>
      </c>
      <c r="AD7" s="197" t="s">
        <v>269</v>
      </c>
      <c r="AE7" s="196"/>
      <c r="AF7" s="29"/>
    </row>
    <row r="8" spans="1:32" ht="18.75" customHeight="1">
      <c r="A8">
        <v>11</v>
      </c>
      <c r="B8">
        <v>12</v>
      </c>
      <c r="C8">
        <v>1</v>
      </c>
      <c r="D8" s="10" t="str">
        <f>IF($C8&lt;=$H$3,個人戦入力!$C$21,"")</f>
        <v/>
      </c>
      <c r="E8" s="10" t="str">
        <f>IF($C8&lt;=$H$3,個人戦入力!$C$24,"")</f>
        <v/>
      </c>
      <c r="F8" s="11" t="str">
        <f>IF($C8&lt;=$H$3,個人戦入力!$C$22,"")</f>
        <v/>
      </c>
      <c r="G8" s="12">
        <v>1</v>
      </c>
      <c r="H8" s="13" t="str">
        <f t="shared" ref="H8:H23" si="0">VLOOKUP($A8,個人戦,4,FALSE)&amp;"　"&amp;VLOOKUP($A8,個人戦,5,FALSE)</f>
        <v>　</v>
      </c>
      <c r="I8" s="14" t="s">
        <v>31</v>
      </c>
      <c r="J8" s="15" t="str">
        <f t="shared" ref="J8:J23" si="1">VLOOKUP($B8,個人戦,4,FALSE)&amp;"　"&amp;VLOOKUP($B8,個人戦,5,FALSE)</f>
        <v>　</v>
      </c>
      <c r="K8" s="41" t="str">
        <f t="shared" ref="K8:K23" ca="1" si="2">IF(VLOOKUP($A8,個人戦,19,FALSE)=0,"有"&amp;"("&amp;MID(VLOOKUP($A8,個人戦,13,FALSE),5,2)&amp;")",VLOOKUP($A8,個人戦,19,FALSE))</f>
        <v/>
      </c>
      <c r="L8" s="42" t="str">
        <f t="shared" ref="L8:L23" ca="1" si="3">IF(VLOOKUP($B8,個人戦,19,FALSE)=0,"有"&amp;"("&amp;MID(VLOOKUP($B8,個人戦,13,FALSE),5,2)&amp;")",VLOOKUP($B8,個人戦,19,FALSE))</f>
        <v/>
      </c>
      <c r="M8" s="41" t="str">
        <f t="shared" ref="M8:M23" ca="1" si="4">IF(VLOOKUP($A8,個人戦,20,FALSE)=0,"有"&amp;"("&amp;MID(VLOOKUP($A8,個人戦,14,FALSE),5,2)&amp;")",VLOOKUP($A8,個人戦,20,FALSE))</f>
        <v/>
      </c>
      <c r="N8" s="42" t="str">
        <f t="shared" ref="N8:N23" ca="1" si="5">IF(VLOOKUP($B8,個人戦,20,FALSE)=0,"有"&amp;"("&amp;MID(VLOOKUP($B8,個人戦,14,FALSE),5,2)&amp;")",VLOOKUP($B8,個人戦,20,FALSE))</f>
        <v/>
      </c>
      <c r="O8" s="41" t="str">
        <f t="shared" ref="O8:O23" ca="1" si="6">IF(VLOOKUP($A8,個人戦,21,FALSE)=0,"有"&amp;"("&amp;MID(VLOOKUP($A8,個人戦,15,FALSE),5,2)&amp;")",VLOOKUP($A8,個人戦,21,FALSE))</f>
        <v/>
      </c>
      <c r="P8" s="42" t="str">
        <f t="shared" ref="P8:P23" ca="1" si="7">IF(VLOOKUP($B8,個人戦,21,FALSE)=0,"有"&amp;"("&amp;MID(VLOOKUP($B8,個人戦,15,FALSE),5,2)&amp;")",VLOOKUP($B8,個人戦,21,FALSE))</f>
        <v/>
      </c>
      <c r="Q8" s="41" t="str">
        <f t="shared" ref="Q8:Q23" ca="1" si="8">IF(VLOOKUP($A8,個人戦,22,FALSE)=0,"有"&amp;"("&amp;MID(VLOOKUP($A8,個人戦,16,FALSE),5,2)&amp;")",VLOOKUP($A8,個人戦,22,FALSE))</f>
        <v/>
      </c>
      <c r="R8" s="42" t="str">
        <f t="shared" ref="R8:R23" ca="1" si="9">IF(VLOOKUP($B8,個人戦,22,FALSE)=0,"有"&amp;"("&amp;MID(VLOOKUP($B8,個人戦,16,FALSE),5,2)&amp;")",VLOOKUP($B8,個人戦,22,FALSE))</f>
        <v/>
      </c>
      <c r="S8" s="43" t="str">
        <f t="shared" ref="S8:S23" si="10">VLOOKUP($A8,個人戦,23,FALSE)</f>
        <v/>
      </c>
      <c r="T8" s="194"/>
      <c r="U8" s="43" t="str">
        <f>IF(個人戦入力!$C$21="","",個人戦入力!$C$21)</f>
        <v/>
      </c>
      <c r="V8" s="43" t="str">
        <f>IF(個人戦入力!$C$24="","",個人戦入力!$C$24)</f>
        <v/>
      </c>
      <c r="W8" s="74" t="str">
        <f>IF(個人戦入力!F25="","",個人戦入力!F25)</f>
        <v/>
      </c>
      <c r="X8" s="74" t="str">
        <f>IF(個人戦入力!G25="","",個人戦入力!G25)</f>
        <v/>
      </c>
      <c r="Y8" s="74" t="str">
        <f>IF(個人戦入力!F26="","",個人戦入力!F26)</f>
        <v/>
      </c>
      <c r="Z8" s="74" t="str">
        <f>IF(個人戦入力!G26="","",個人戦入力!G26)</f>
        <v/>
      </c>
      <c r="AA8" s="74" t="str">
        <f>IF(個人戦入力!F27="","",個人戦入力!F27)</f>
        <v/>
      </c>
      <c r="AB8" s="74" t="str">
        <f>IF(個人戦入力!G27="","",個人戦入力!G27)</f>
        <v/>
      </c>
      <c r="AC8" s="74" t="str">
        <f>IF(個人戦入力!F28="","",個人戦入力!F28)</f>
        <v/>
      </c>
      <c r="AD8" s="74" t="str">
        <f>IF(個人戦入力!G28="","",個人戦入力!G28)</f>
        <v/>
      </c>
      <c r="AE8" s="28"/>
    </row>
    <row r="9" spans="1:32" ht="18.75" customHeight="1">
      <c r="A9">
        <v>21</v>
      </c>
      <c r="B9">
        <v>22</v>
      </c>
      <c r="C9">
        <v>2</v>
      </c>
      <c r="D9" s="10" t="str">
        <f>IF($C9&lt;=$H$3,個人戦入力!$C$21,"")</f>
        <v/>
      </c>
      <c r="E9" s="10" t="str">
        <f>IF($C9&lt;=$H$3,個人戦入力!$C$24,"")</f>
        <v/>
      </c>
      <c r="F9" s="11" t="str">
        <f>IF($C9&lt;=$H$3,個人戦入力!$C$22,"")</f>
        <v/>
      </c>
      <c r="G9" s="12">
        <v>2</v>
      </c>
      <c r="H9" s="13" t="str">
        <f t="shared" si="0"/>
        <v>　</v>
      </c>
      <c r="I9" s="14" t="s">
        <v>31</v>
      </c>
      <c r="J9" s="15" t="str">
        <f t="shared" si="1"/>
        <v>　</v>
      </c>
      <c r="K9" s="41" t="str">
        <f t="shared" ca="1" si="2"/>
        <v/>
      </c>
      <c r="L9" s="42" t="str">
        <f t="shared" ca="1" si="3"/>
        <v/>
      </c>
      <c r="M9" s="41" t="str">
        <f t="shared" ca="1" si="4"/>
        <v/>
      </c>
      <c r="N9" s="42" t="str">
        <f t="shared" ca="1" si="5"/>
        <v/>
      </c>
      <c r="O9" s="41" t="str">
        <f t="shared" ca="1" si="6"/>
        <v/>
      </c>
      <c r="P9" s="42" t="str">
        <f t="shared" ca="1" si="7"/>
        <v/>
      </c>
      <c r="Q9" s="41" t="str">
        <f t="shared" ca="1" si="8"/>
        <v/>
      </c>
      <c r="R9" s="42" t="str">
        <f t="shared" ca="1" si="9"/>
        <v/>
      </c>
      <c r="S9" s="43" t="str">
        <f t="shared" si="10"/>
        <v/>
      </c>
      <c r="T9" s="90"/>
      <c r="U9" s="90"/>
      <c r="V9" s="90"/>
      <c r="W9" s="36"/>
      <c r="X9" s="36"/>
      <c r="Y9" s="36"/>
      <c r="Z9" s="36"/>
      <c r="AA9" s="36"/>
      <c r="AB9" s="36"/>
      <c r="AC9" s="36"/>
      <c r="AD9" s="36"/>
      <c r="AE9" s="28"/>
    </row>
    <row r="10" spans="1:32" ht="18.75" customHeight="1">
      <c r="A10">
        <v>31</v>
      </c>
      <c r="B10">
        <v>32</v>
      </c>
      <c r="C10">
        <v>3</v>
      </c>
      <c r="D10" s="10" t="str">
        <f>IF($C10&lt;=$H$3,個人戦入力!$C$21,"")</f>
        <v/>
      </c>
      <c r="E10" s="10" t="str">
        <f>IF($C10&lt;=$H$3,個人戦入力!$C$24,"")</f>
        <v/>
      </c>
      <c r="F10" s="11" t="str">
        <f>IF($C10&lt;=$H$3,個人戦入力!$C$22,"")</f>
        <v/>
      </c>
      <c r="G10" s="12">
        <v>3</v>
      </c>
      <c r="H10" s="13" t="str">
        <f t="shared" si="0"/>
        <v>　</v>
      </c>
      <c r="I10" s="14" t="s">
        <v>31</v>
      </c>
      <c r="J10" s="15" t="str">
        <f t="shared" si="1"/>
        <v>　</v>
      </c>
      <c r="K10" s="41" t="str">
        <f t="shared" ca="1" si="2"/>
        <v/>
      </c>
      <c r="L10" s="42" t="str">
        <f t="shared" ca="1" si="3"/>
        <v/>
      </c>
      <c r="M10" s="41" t="str">
        <f t="shared" ca="1" si="4"/>
        <v/>
      </c>
      <c r="N10" s="42" t="str">
        <f t="shared" ca="1" si="5"/>
        <v/>
      </c>
      <c r="O10" s="41" t="str">
        <f t="shared" ca="1" si="6"/>
        <v/>
      </c>
      <c r="P10" s="42" t="str">
        <f t="shared" ca="1" si="7"/>
        <v/>
      </c>
      <c r="Q10" s="41" t="str">
        <f t="shared" ca="1" si="8"/>
        <v/>
      </c>
      <c r="R10" s="42" t="str">
        <f t="shared" ca="1" si="9"/>
        <v/>
      </c>
      <c r="S10" s="43" t="str">
        <f t="shared" si="10"/>
        <v/>
      </c>
      <c r="T10" s="90"/>
      <c r="U10" s="90"/>
      <c r="V10" s="90"/>
      <c r="W10" s="36"/>
      <c r="X10" s="36"/>
      <c r="Y10" s="36"/>
      <c r="Z10" s="36"/>
      <c r="AA10" s="36"/>
      <c r="AB10" s="36"/>
      <c r="AC10" s="36"/>
      <c r="AD10" s="36"/>
      <c r="AE10" s="28"/>
    </row>
    <row r="11" spans="1:32" ht="18.75" customHeight="1">
      <c r="A11">
        <v>41</v>
      </c>
      <c r="B11">
        <v>42</v>
      </c>
      <c r="C11">
        <v>4</v>
      </c>
      <c r="D11" s="10" t="str">
        <f>IF($C11&lt;=$H$3,個人戦入力!$C$21,"")</f>
        <v/>
      </c>
      <c r="E11" s="10" t="str">
        <f>IF($C11&lt;=$H$3,個人戦入力!$C$24,"")</f>
        <v/>
      </c>
      <c r="F11" s="11" t="str">
        <f>IF($C11&lt;=$H$3,個人戦入力!$C$22,"")</f>
        <v/>
      </c>
      <c r="G11" s="12">
        <v>4</v>
      </c>
      <c r="H11" s="13" t="str">
        <f t="shared" si="0"/>
        <v>　</v>
      </c>
      <c r="I11" s="14" t="s">
        <v>31</v>
      </c>
      <c r="J11" s="15" t="str">
        <f t="shared" si="1"/>
        <v>　</v>
      </c>
      <c r="K11" s="41" t="str">
        <f t="shared" ca="1" si="2"/>
        <v/>
      </c>
      <c r="L11" s="42" t="str">
        <f t="shared" ca="1" si="3"/>
        <v/>
      </c>
      <c r="M11" s="41" t="str">
        <f t="shared" ca="1" si="4"/>
        <v/>
      </c>
      <c r="N11" s="42" t="str">
        <f t="shared" ca="1" si="5"/>
        <v/>
      </c>
      <c r="O11" s="41" t="str">
        <f t="shared" ca="1" si="6"/>
        <v/>
      </c>
      <c r="P11" s="42" t="str">
        <f t="shared" ca="1" si="7"/>
        <v/>
      </c>
      <c r="Q11" s="41" t="str">
        <f t="shared" ca="1" si="8"/>
        <v/>
      </c>
      <c r="R11" s="42" t="str">
        <f t="shared" ca="1" si="9"/>
        <v/>
      </c>
      <c r="S11" s="43" t="str">
        <f t="shared" si="10"/>
        <v/>
      </c>
      <c r="T11" s="90"/>
      <c r="U11" s="90"/>
      <c r="V11" s="90"/>
      <c r="Y11" s="36"/>
      <c r="Z11" s="36"/>
      <c r="AA11" s="36"/>
      <c r="AB11" s="36"/>
      <c r="AC11" s="36"/>
      <c r="AD11" s="36"/>
      <c r="AE11" s="28"/>
    </row>
    <row r="12" spans="1:32" ht="18.75" customHeight="1">
      <c r="A12">
        <v>51</v>
      </c>
      <c r="B12">
        <v>52</v>
      </c>
      <c r="C12">
        <v>5</v>
      </c>
      <c r="D12" s="10" t="str">
        <f>IF($C12&lt;=$H$3,個人戦入力!$C$21,"")</f>
        <v/>
      </c>
      <c r="E12" s="10" t="str">
        <f>IF($C12&lt;=$H$3,個人戦入力!$C$24,"")</f>
        <v/>
      </c>
      <c r="F12" s="11" t="str">
        <f>IF($C12&lt;=$H$3,個人戦入力!$C$22,"")</f>
        <v/>
      </c>
      <c r="G12" s="12">
        <v>5</v>
      </c>
      <c r="H12" s="13" t="str">
        <f t="shared" si="0"/>
        <v>　</v>
      </c>
      <c r="I12" s="14" t="s">
        <v>31</v>
      </c>
      <c r="J12" s="15" t="str">
        <f t="shared" si="1"/>
        <v>　</v>
      </c>
      <c r="K12" s="41" t="str">
        <f t="shared" ca="1" si="2"/>
        <v/>
      </c>
      <c r="L12" s="42" t="str">
        <f t="shared" ca="1" si="3"/>
        <v/>
      </c>
      <c r="M12" s="41" t="str">
        <f t="shared" ca="1" si="4"/>
        <v/>
      </c>
      <c r="N12" s="42" t="str">
        <f t="shared" ca="1" si="5"/>
        <v/>
      </c>
      <c r="O12" s="41" t="str">
        <f t="shared" ca="1" si="6"/>
        <v/>
      </c>
      <c r="P12" s="42" t="str">
        <f t="shared" ca="1" si="7"/>
        <v/>
      </c>
      <c r="Q12" s="41" t="str">
        <f t="shared" ca="1" si="8"/>
        <v/>
      </c>
      <c r="R12" s="42" t="str">
        <f t="shared" ca="1" si="9"/>
        <v/>
      </c>
      <c r="S12" s="43" t="str">
        <f t="shared" si="10"/>
        <v/>
      </c>
      <c r="T12" s="90"/>
      <c r="U12" s="90"/>
      <c r="V12" s="90"/>
      <c r="Y12" s="36"/>
      <c r="Z12" s="36"/>
      <c r="AA12" s="36"/>
      <c r="AB12" s="36"/>
      <c r="AC12" s="36"/>
      <c r="AD12" s="36"/>
      <c r="AE12" s="28"/>
    </row>
    <row r="13" spans="1:32" ht="18.75" customHeight="1">
      <c r="A13">
        <v>61</v>
      </c>
      <c r="B13">
        <v>62</v>
      </c>
      <c r="C13">
        <v>6</v>
      </c>
      <c r="D13" s="10" t="str">
        <f>IF($C13&lt;=$H$3,個人戦入力!$C$21,"")</f>
        <v/>
      </c>
      <c r="E13" s="10" t="str">
        <f>IF($C13&lt;=$H$3,個人戦入力!$C$24,"")</f>
        <v/>
      </c>
      <c r="F13" s="11" t="str">
        <f>IF($C13&lt;=$H$3,個人戦入力!$C$22,"")</f>
        <v/>
      </c>
      <c r="G13" s="12">
        <v>6</v>
      </c>
      <c r="H13" s="13" t="str">
        <f t="shared" si="0"/>
        <v>　</v>
      </c>
      <c r="I13" s="14" t="s">
        <v>31</v>
      </c>
      <c r="J13" s="15" t="str">
        <f t="shared" si="1"/>
        <v>　</v>
      </c>
      <c r="K13" s="41" t="str">
        <f t="shared" ca="1" si="2"/>
        <v/>
      </c>
      <c r="L13" s="42" t="str">
        <f t="shared" ca="1" si="3"/>
        <v/>
      </c>
      <c r="M13" s="41" t="str">
        <f t="shared" ca="1" si="4"/>
        <v/>
      </c>
      <c r="N13" s="42" t="str">
        <f t="shared" ca="1" si="5"/>
        <v/>
      </c>
      <c r="O13" s="41" t="str">
        <f t="shared" ca="1" si="6"/>
        <v/>
      </c>
      <c r="P13" s="42" t="str">
        <f t="shared" ca="1" si="7"/>
        <v/>
      </c>
      <c r="Q13" s="41" t="str">
        <f t="shared" ca="1" si="8"/>
        <v/>
      </c>
      <c r="R13" s="42" t="str">
        <f t="shared" ca="1" si="9"/>
        <v/>
      </c>
      <c r="S13" s="43" t="str">
        <f t="shared" si="10"/>
        <v/>
      </c>
      <c r="T13" s="90"/>
      <c r="U13" s="90"/>
      <c r="V13" s="90"/>
      <c r="Y13" s="36"/>
      <c r="Z13" s="36"/>
      <c r="AA13" s="36"/>
      <c r="AB13" s="36"/>
      <c r="AC13" s="36"/>
      <c r="AD13" s="36"/>
      <c r="AE13" s="28"/>
    </row>
    <row r="14" spans="1:32" ht="18.75" customHeight="1">
      <c r="A14">
        <v>71</v>
      </c>
      <c r="B14">
        <v>72</v>
      </c>
      <c r="C14">
        <v>7</v>
      </c>
      <c r="D14" s="10" t="str">
        <f>IF($C14&lt;=$H$3,個人戦入力!$C$21,"")</f>
        <v/>
      </c>
      <c r="E14" s="10" t="str">
        <f>IF($C14&lt;=$H$3,個人戦入力!$C$24,"")</f>
        <v/>
      </c>
      <c r="F14" s="11" t="str">
        <f>IF($C14&lt;=$H$3,個人戦入力!$C$22,"")</f>
        <v/>
      </c>
      <c r="G14" s="12">
        <v>7</v>
      </c>
      <c r="H14" s="13" t="str">
        <f t="shared" si="0"/>
        <v>　</v>
      </c>
      <c r="I14" s="14" t="s">
        <v>31</v>
      </c>
      <c r="J14" s="15" t="str">
        <f t="shared" si="1"/>
        <v>　</v>
      </c>
      <c r="K14" s="41" t="str">
        <f t="shared" ca="1" si="2"/>
        <v/>
      </c>
      <c r="L14" s="42" t="str">
        <f t="shared" ca="1" si="3"/>
        <v/>
      </c>
      <c r="M14" s="41" t="str">
        <f t="shared" ca="1" si="4"/>
        <v/>
      </c>
      <c r="N14" s="42" t="str">
        <f t="shared" ca="1" si="5"/>
        <v/>
      </c>
      <c r="O14" s="41" t="str">
        <f t="shared" ca="1" si="6"/>
        <v/>
      </c>
      <c r="P14" s="42" t="str">
        <f t="shared" ca="1" si="7"/>
        <v/>
      </c>
      <c r="Q14" s="41" t="str">
        <f t="shared" ca="1" si="8"/>
        <v/>
      </c>
      <c r="R14" s="42" t="str">
        <f t="shared" ca="1" si="9"/>
        <v/>
      </c>
      <c r="S14" s="43" t="str">
        <f t="shared" si="10"/>
        <v/>
      </c>
      <c r="T14" s="90"/>
      <c r="U14" s="90"/>
      <c r="V14" s="90"/>
      <c r="Y14" s="36"/>
      <c r="Z14" s="36"/>
      <c r="AA14" s="36"/>
      <c r="AB14" s="36"/>
      <c r="AC14" s="36"/>
      <c r="AD14" s="36"/>
      <c r="AE14" s="28"/>
    </row>
    <row r="15" spans="1:32" ht="18.75" customHeight="1">
      <c r="A15">
        <v>81</v>
      </c>
      <c r="B15">
        <v>82</v>
      </c>
      <c r="C15">
        <v>8</v>
      </c>
      <c r="D15" s="10" t="str">
        <f>IF($C15&lt;=$H$3,個人戦入力!$C$21,"")</f>
        <v/>
      </c>
      <c r="E15" s="10" t="str">
        <f>IF($C15&lt;=$H$3,個人戦入力!$C$24,"")</f>
        <v/>
      </c>
      <c r="F15" s="11" t="str">
        <f>IF($C15&lt;=$H$3,個人戦入力!$C$22,"")</f>
        <v/>
      </c>
      <c r="G15" s="12">
        <v>8</v>
      </c>
      <c r="H15" s="13" t="str">
        <f t="shared" si="0"/>
        <v>　</v>
      </c>
      <c r="I15" s="14" t="s">
        <v>31</v>
      </c>
      <c r="J15" s="15" t="str">
        <f t="shared" si="1"/>
        <v>　</v>
      </c>
      <c r="K15" s="41" t="str">
        <f t="shared" ca="1" si="2"/>
        <v/>
      </c>
      <c r="L15" s="42" t="str">
        <f t="shared" ca="1" si="3"/>
        <v/>
      </c>
      <c r="M15" s="41" t="str">
        <f t="shared" ca="1" si="4"/>
        <v/>
      </c>
      <c r="N15" s="42" t="str">
        <f t="shared" ca="1" si="5"/>
        <v/>
      </c>
      <c r="O15" s="41" t="str">
        <f t="shared" ca="1" si="6"/>
        <v/>
      </c>
      <c r="P15" s="42" t="str">
        <f t="shared" ca="1" si="7"/>
        <v/>
      </c>
      <c r="Q15" s="41" t="str">
        <f t="shared" ca="1" si="8"/>
        <v/>
      </c>
      <c r="R15" s="42" t="str">
        <f t="shared" ca="1" si="9"/>
        <v/>
      </c>
      <c r="S15" s="43" t="str">
        <f t="shared" si="10"/>
        <v/>
      </c>
      <c r="T15" s="90"/>
      <c r="U15" s="90"/>
      <c r="V15" s="90"/>
      <c r="W15" s="36"/>
      <c r="X15" s="36"/>
      <c r="Y15" s="36"/>
      <c r="Z15" s="36"/>
      <c r="AA15" s="36"/>
      <c r="AB15" s="36"/>
      <c r="AC15" s="36"/>
      <c r="AD15" s="36"/>
      <c r="AE15" s="28"/>
    </row>
    <row r="16" spans="1:32" ht="18.75" customHeight="1">
      <c r="A16">
        <v>91</v>
      </c>
      <c r="B16">
        <v>92</v>
      </c>
      <c r="C16">
        <v>9</v>
      </c>
      <c r="D16" s="10" t="str">
        <f>IF($C16&lt;=$H$3,個人戦入力!$C$21,"")</f>
        <v/>
      </c>
      <c r="E16" s="10" t="str">
        <f>IF($C16&lt;=$H$3,個人戦入力!$C$24,"")</f>
        <v/>
      </c>
      <c r="F16" s="11" t="str">
        <f>IF($C16&lt;=$H$3,個人戦入力!$C$22,"")</f>
        <v/>
      </c>
      <c r="G16" s="12">
        <v>9</v>
      </c>
      <c r="H16" s="13" t="str">
        <f t="shared" si="0"/>
        <v>　</v>
      </c>
      <c r="I16" s="14" t="s">
        <v>31</v>
      </c>
      <c r="J16" s="15" t="str">
        <f t="shared" si="1"/>
        <v>　</v>
      </c>
      <c r="K16" s="41" t="str">
        <f t="shared" ca="1" si="2"/>
        <v/>
      </c>
      <c r="L16" s="42" t="str">
        <f t="shared" ca="1" si="3"/>
        <v/>
      </c>
      <c r="M16" s="41" t="str">
        <f t="shared" ca="1" si="4"/>
        <v/>
      </c>
      <c r="N16" s="42" t="str">
        <f t="shared" ca="1" si="5"/>
        <v/>
      </c>
      <c r="O16" s="41" t="str">
        <f t="shared" ca="1" si="6"/>
        <v/>
      </c>
      <c r="P16" s="42" t="str">
        <f t="shared" ca="1" si="7"/>
        <v/>
      </c>
      <c r="Q16" s="41" t="str">
        <f t="shared" ca="1" si="8"/>
        <v/>
      </c>
      <c r="R16" s="42" t="str">
        <f t="shared" ca="1" si="9"/>
        <v/>
      </c>
      <c r="S16" s="43" t="str">
        <f t="shared" si="10"/>
        <v/>
      </c>
      <c r="T16" s="90"/>
      <c r="U16" s="90"/>
      <c r="V16" s="90"/>
      <c r="W16" s="36"/>
      <c r="X16" s="36"/>
      <c r="Y16" s="36"/>
      <c r="Z16" s="36"/>
      <c r="AA16" s="36"/>
      <c r="AB16" s="36"/>
      <c r="AC16" s="36"/>
      <c r="AD16" s="36"/>
      <c r="AE16" s="28"/>
    </row>
    <row r="17" spans="1:31" ht="18.75" customHeight="1">
      <c r="A17">
        <v>101</v>
      </c>
      <c r="B17">
        <v>102</v>
      </c>
      <c r="C17">
        <v>10</v>
      </c>
      <c r="D17" s="10" t="str">
        <f>IF($C17&lt;=$H$3,個人戦入力!$C$21,"")</f>
        <v/>
      </c>
      <c r="E17" s="10" t="str">
        <f>IF($C17&lt;=$H$3,個人戦入力!$C$24,"")</f>
        <v/>
      </c>
      <c r="F17" s="11" t="str">
        <f>IF($C17&lt;=$H$3,個人戦入力!$C$22,"")</f>
        <v/>
      </c>
      <c r="G17" s="12">
        <v>10</v>
      </c>
      <c r="H17" s="13" t="str">
        <f t="shared" si="0"/>
        <v>　</v>
      </c>
      <c r="I17" s="14" t="s">
        <v>31</v>
      </c>
      <c r="J17" s="15" t="str">
        <f t="shared" si="1"/>
        <v>　</v>
      </c>
      <c r="K17" s="41" t="str">
        <f t="shared" ca="1" si="2"/>
        <v/>
      </c>
      <c r="L17" s="42" t="str">
        <f t="shared" ca="1" si="3"/>
        <v/>
      </c>
      <c r="M17" s="41" t="str">
        <f t="shared" ca="1" si="4"/>
        <v/>
      </c>
      <c r="N17" s="42" t="str">
        <f t="shared" ca="1" si="5"/>
        <v/>
      </c>
      <c r="O17" s="41" t="str">
        <f t="shared" ca="1" si="6"/>
        <v/>
      </c>
      <c r="P17" s="42" t="str">
        <f t="shared" ca="1" si="7"/>
        <v/>
      </c>
      <c r="Q17" s="41" t="str">
        <f t="shared" ca="1" si="8"/>
        <v/>
      </c>
      <c r="R17" s="42" t="str">
        <f t="shared" ca="1" si="9"/>
        <v/>
      </c>
      <c r="S17" s="43" t="str">
        <f t="shared" si="10"/>
        <v/>
      </c>
      <c r="T17" s="90"/>
      <c r="U17" s="90"/>
      <c r="V17" s="90"/>
      <c r="W17" s="36"/>
      <c r="X17" s="36"/>
      <c r="Y17" s="36"/>
      <c r="Z17" s="36"/>
      <c r="AA17" s="36"/>
      <c r="AB17" s="36"/>
      <c r="AC17" s="36"/>
      <c r="AD17" s="36"/>
      <c r="AE17" s="28"/>
    </row>
    <row r="18" spans="1:31" ht="18.75" customHeight="1">
      <c r="A18">
        <v>111</v>
      </c>
      <c r="B18">
        <v>112</v>
      </c>
      <c r="C18">
        <v>11</v>
      </c>
      <c r="D18" s="10" t="str">
        <f>IF($C18&lt;=$H$3,個人戦入力!$C$21,"")</f>
        <v/>
      </c>
      <c r="E18" s="10" t="str">
        <f>IF($C18&lt;=$H$3,個人戦入力!$C$24,"")</f>
        <v/>
      </c>
      <c r="F18" s="11" t="str">
        <f>IF($C18&lt;=$H$3,個人戦入力!$C$22,"")</f>
        <v/>
      </c>
      <c r="G18" s="12">
        <v>11</v>
      </c>
      <c r="H18" s="13" t="str">
        <f t="shared" si="0"/>
        <v>　</v>
      </c>
      <c r="I18" s="14" t="s">
        <v>31</v>
      </c>
      <c r="J18" s="15" t="str">
        <f t="shared" si="1"/>
        <v>　</v>
      </c>
      <c r="K18" s="41" t="str">
        <f t="shared" ca="1" si="2"/>
        <v/>
      </c>
      <c r="L18" s="42" t="str">
        <f t="shared" ca="1" si="3"/>
        <v/>
      </c>
      <c r="M18" s="41" t="str">
        <f t="shared" ca="1" si="4"/>
        <v/>
      </c>
      <c r="N18" s="42" t="str">
        <f t="shared" ca="1" si="5"/>
        <v/>
      </c>
      <c r="O18" s="41" t="str">
        <f t="shared" ca="1" si="6"/>
        <v/>
      </c>
      <c r="P18" s="42" t="str">
        <f t="shared" ca="1" si="7"/>
        <v/>
      </c>
      <c r="Q18" s="41" t="str">
        <f t="shared" ca="1" si="8"/>
        <v/>
      </c>
      <c r="R18" s="42" t="str">
        <f t="shared" ca="1" si="9"/>
        <v/>
      </c>
      <c r="S18" s="43" t="str">
        <f t="shared" si="10"/>
        <v/>
      </c>
      <c r="T18" s="90"/>
      <c r="U18" s="90"/>
      <c r="V18" s="90"/>
      <c r="W18" s="36"/>
      <c r="X18" s="36"/>
      <c r="Y18" s="36"/>
      <c r="Z18" s="36"/>
      <c r="AA18" s="36"/>
      <c r="AB18" s="36"/>
      <c r="AC18" s="36"/>
      <c r="AD18" s="36"/>
      <c r="AE18" s="28"/>
    </row>
    <row r="19" spans="1:31" ht="18.75" customHeight="1">
      <c r="A19">
        <v>121</v>
      </c>
      <c r="B19">
        <v>122</v>
      </c>
      <c r="C19">
        <v>12</v>
      </c>
      <c r="D19" s="10" t="str">
        <f>IF($C19&lt;=$H$3,個人戦入力!$C$21,"")</f>
        <v/>
      </c>
      <c r="E19" s="10" t="str">
        <f>IF($C19&lt;=$H$3,個人戦入力!$C$24,"")</f>
        <v/>
      </c>
      <c r="F19" s="11" t="str">
        <f>IF($C19&lt;=$H$3,個人戦入力!$C$22,"")</f>
        <v/>
      </c>
      <c r="G19" s="12">
        <v>12</v>
      </c>
      <c r="H19" s="13" t="str">
        <f t="shared" si="0"/>
        <v>　</v>
      </c>
      <c r="I19" s="14" t="s">
        <v>31</v>
      </c>
      <c r="J19" s="15" t="str">
        <f t="shared" si="1"/>
        <v>　</v>
      </c>
      <c r="K19" s="41" t="str">
        <f t="shared" ca="1" si="2"/>
        <v/>
      </c>
      <c r="L19" s="42" t="str">
        <f t="shared" ca="1" si="3"/>
        <v/>
      </c>
      <c r="M19" s="41" t="str">
        <f t="shared" ca="1" si="4"/>
        <v/>
      </c>
      <c r="N19" s="42" t="str">
        <f t="shared" ca="1" si="5"/>
        <v/>
      </c>
      <c r="O19" s="41" t="str">
        <f t="shared" ca="1" si="6"/>
        <v/>
      </c>
      <c r="P19" s="42" t="str">
        <f t="shared" ca="1" si="7"/>
        <v/>
      </c>
      <c r="Q19" s="41" t="str">
        <f t="shared" ca="1" si="8"/>
        <v/>
      </c>
      <c r="R19" s="42" t="str">
        <f t="shared" ca="1" si="9"/>
        <v/>
      </c>
      <c r="S19" s="43" t="str">
        <f t="shared" si="10"/>
        <v/>
      </c>
      <c r="T19" s="90"/>
      <c r="U19" s="90"/>
      <c r="V19" s="90"/>
      <c r="W19" s="36"/>
      <c r="X19" s="36"/>
      <c r="Y19" s="36"/>
      <c r="Z19" s="36"/>
      <c r="AA19" s="36"/>
      <c r="AB19" s="36"/>
      <c r="AC19" s="36"/>
      <c r="AD19" s="36"/>
      <c r="AE19" s="28"/>
    </row>
    <row r="20" spans="1:31" ht="18.75" customHeight="1">
      <c r="A20">
        <v>131</v>
      </c>
      <c r="B20">
        <v>132</v>
      </c>
      <c r="C20">
        <v>13</v>
      </c>
      <c r="D20" s="10" t="str">
        <f>IF($C20&lt;=$H$3,個人戦入力!$C$21,"")</f>
        <v/>
      </c>
      <c r="E20" s="10" t="str">
        <f>IF($C20&lt;=$H$3,個人戦入力!$C$24,"")</f>
        <v/>
      </c>
      <c r="F20" s="11" t="str">
        <f>IF($C20&lt;=$H$3,個人戦入力!$C$22,"")</f>
        <v/>
      </c>
      <c r="G20" s="12">
        <v>13</v>
      </c>
      <c r="H20" s="13" t="str">
        <f t="shared" si="0"/>
        <v>　</v>
      </c>
      <c r="I20" s="14" t="s">
        <v>31</v>
      </c>
      <c r="J20" s="15" t="str">
        <f t="shared" si="1"/>
        <v>　</v>
      </c>
      <c r="K20" s="41" t="str">
        <f t="shared" ca="1" si="2"/>
        <v/>
      </c>
      <c r="L20" s="42" t="str">
        <f t="shared" ca="1" si="3"/>
        <v/>
      </c>
      <c r="M20" s="41" t="str">
        <f t="shared" ca="1" si="4"/>
        <v/>
      </c>
      <c r="N20" s="42" t="str">
        <f t="shared" ca="1" si="5"/>
        <v/>
      </c>
      <c r="O20" s="41" t="str">
        <f t="shared" ca="1" si="6"/>
        <v/>
      </c>
      <c r="P20" s="42" t="str">
        <f t="shared" ca="1" si="7"/>
        <v/>
      </c>
      <c r="Q20" s="41" t="str">
        <f t="shared" ca="1" si="8"/>
        <v/>
      </c>
      <c r="R20" s="42" t="str">
        <f t="shared" ca="1" si="9"/>
        <v/>
      </c>
      <c r="S20" s="43" t="str">
        <f t="shared" si="10"/>
        <v/>
      </c>
      <c r="T20" s="90"/>
      <c r="U20" s="90"/>
      <c r="V20" s="90"/>
      <c r="W20" s="36"/>
      <c r="X20" s="36"/>
      <c r="Y20" s="36"/>
      <c r="Z20" s="36"/>
      <c r="AA20" s="36"/>
      <c r="AB20" s="36"/>
      <c r="AC20" s="36"/>
      <c r="AD20" s="36"/>
      <c r="AE20" s="28"/>
    </row>
    <row r="21" spans="1:31" ht="18.75" customHeight="1">
      <c r="A21">
        <v>141</v>
      </c>
      <c r="B21">
        <v>142</v>
      </c>
      <c r="C21">
        <v>14</v>
      </c>
      <c r="D21" s="10" t="str">
        <f>IF($C21&lt;=$H$3,個人戦入力!$C$21,"")</f>
        <v/>
      </c>
      <c r="E21" s="10" t="str">
        <f>IF($C21&lt;=$H$3,個人戦入力!$C$24,"")</f>
        <v/>
      </c>
      <c r="F21" s="11" t="str">
        <f>IF($C21&lt;=$H$3,個人戦入力!$C$22,"")</f>
        <v/>
      </c>
      <c r="G21" s="12">
        <v>14</v>
      </c>
      <c r="H21" s="13" t="str">
        <f t="shared" si="0"/>
        <v>　</v>
      </c>
      <c r="I21" s="14" t="s">
        <v>31</v>
      </c>
      <c r="J21" s="15" t="str">
        <f t="shared" si="1"/>
        <v>　</v>
      </c>
      <c r="K21" s="41" t="str">
        <f t="shared" ca="1" si="2"/>
        <v/>
      </c>
      <c r="L21" s="42" t="str">
        <f t="shared" ca="1" si="3"/>
        <v/>
      </c>
      <c r="M21" s="41" t="str">
        <f t="shared" ca="1" si="4"/>
        <v/>
      </c>
      <c r="N21" s="42" t="str">
        <f t="shared" ca="1" si="5"/>
        <v/>
      </c>
      <c r="O21" s="41" t="str">
        <f t="shared" ca="1" si="6"/>
        <v/>
      </c>
      <c r="P21" s="42" t="str">
        <f t="shared" ca="1" si="7"/>
        <v/>
      </c>
      <c r="Q21" s="41" t="str">
        <f t="shared" ca="1" si="8"/>
        <v/>
      </c>
      <c r="R21" s="42" t="str">
        <f t="shared" ca="1" si="9"/>
        <v/>
      </c>
      <c r="S21" s="43" t="str">
        <f t="shared" si="10"/>
        <v/>
      </c>
      <c r="T21" s="90"/>
      <c r="U21" s="90"/>
      <c r="V21" s="90"/>
      <c r="W21" s="36"/>
      <c r="X21" s="36"/>
      <c r="Y21" s="36"/>
      <c r="Z21" s="36"/>
      <c r="AA21" s="36"/>
      <c r="AB21" s="36"/>
      <c r="AC21" s="36"/>
      <c r="AD21" s="36"/>
      <c r="AE21" s="28"/>
    </row>
    <row r="22" spans="1:31" ht="18.75" customHeight="1">
      <c r="A22">
        <v>151</v>
      </c>
      <c r="B22">
        <v>152</v>
      </c>
      <c r="C22">
        <v>15</v>
      </c>
      <c r="D22" s="10" t="str">
        <f>IF($C22&lt;=$H$3,個人戦入力!$C$21,"")</f>
        <v/>
      </c>
      <c r="E22" s="10" t="str">
        <f>IF($C22&lt;=$H$3,個人戦入力!$C$24,"")</f>
        <v/>
      </c>
      <c r="F22" s="11" t="str">
        <f>IF($C22&lt;=$H$3,個人戦入力!$C$22,"")</f>
        <v/>
      </c>
      <c r="G22" s="12">
        <v>15</v>
      </c>
      <c r="H22" s="13" t="str">
        <f t="shared" si="0"/>
        <v>　</v>
      </c>
      <c r="I22" s="14" t="s">
        <v>31</v>
      </c>
      <c r="J22" s="15" t="str">
        <f t="shared" si="1"/>
        <v>　</v>
      </c>
      <c r="K22" s="41" t="str">
        <f t="shared" ca="1" si="2"/>
        <v/>
      </c>
      <c r="L22" s="42" t="str">
        <f t="shared" ca="1" si="3"/>
        <v/>
      </c>
      <c r="M22" s="41" t="str">
        <f t="shared" ca="1" si="4"/>
        <v/>
      </c>
      <c r="N22" s="42" t="str">
        <f t="shared" ca="1" si="5"/>
        <v/>
      </c>
      <c r="O22" s="41" t="str">
        <f t="shared" ca="1" si="6"/>
        <v/>
      </c>
      <c r="P22" s="42" t="str">
        <f t="shared" ca="1" si="7"/>
        <v/>
      </c>
      <c r="Q22" s="41" t="str">
        <f t="shared" ca="1" si="8"/>
        <v/>
      </c>
      <c r="R22" s="42" t="str">
        <f t="shared" ca="1" si="9"/>
        <v/>
      </c>
      <c r="S22" s="43" t="str">
        <f t="shared" si="10"/>
        <v/>
      </c>
      <c r="T22" s="90"/>
      <c r="U22" s="90"/>
      <c r="V22" s="90"/>
    </row>
    <row r="23" spans="1:31" ht="18.75" customHeight="1">
      <c r="A23">
        <v>161</v>
      </c>
      <c r="B23">
        <v>162</v>
      </c>
      <c r="C23">
        <v>16</v>
      </c>
      <c r="D23" s="10" t="str">
        <f>IF($C23&lt;=$H$3,個人戦入力!$C$21,"")</f>
        <v/>
      </c>
      <c r="E23" s="10" t="str">
        <f>IF($C23&lt;=$H$3,個人戦入力!$C$24,"")</f>
        <v/>
      </c>
      <c r="F23" s="11" t="str">
        <f>IF($C23&lt;=$H$3,個人戦入力!$C$22,"")</f>
        <v/>
      </c>
      <c r="G23" s="12">
        <v>16</v>
      </c>
      <c r="H23" s="13" t="str">
        <f t="shared" si="0"/>
        <v>　</v>
      </c>
      <c r="I23" s="14" t="s">
        <v>31</v>
      </c>
      <c r="J23" s="15" t="str">
        <f t="shared" si="1"/>
        <v>　</v>
      </c>
      <c r="K23" s="41" t="str">
        <f t="shared" ca="1" si="2"/>
        <v/>
      </c>
      <c r="L23" s="42" t="str">
        <f t="shared" ca="1" si="3"/>
        <v/>
      </c>
      <c r="M23" s="41" t="str">
        <f t="shared" ca="1" si="4"/>
        <v/>
      </c>
      <c r="N23" s="42" t="str">
        <f t="shared" ca="1" si="5"/>
        <v/>
      </c>
      <c r="O23" s="41" t="str">
        <f t="shared" ca="1" si="6"/>
        <v/>
      </c>
      <c r="P23" s="42" t="str">
        <f t="shared" ca="1" si="7"/>
        <v/>
      </c>
      <c r="Q23" s="41" t="str">
        <f t="shared" ca="1" si="8"/>
        <v/>
      </c>
      <c r="R23" s="42" t="str">
        <f t="shared" ca="1" si="9"/>
        <v/>
      </c>
      <c r="S23" s="43" t="str">
        <f t="shared" si="10"/>
        <v/>
      </c>
      <c r="T23" s="90"/>
    </row>
    <row r="24" spans="1:31" ht="18.75" customHeight="1"/>
  </sheetData>
  <sheetProtection sheet="1" objects="1" scenarios="1" selectLockedCells="1"/>
  <mergeCells count="5">
    <mergeCell ref="K6:L6"/>
    <mergeCell ref="M6:N6"/>
    <mergeCell ref="O6:P6"/>
    <mergeCell ref="K5:R5"/>
    <mergeCell ref="Q6:R6"/>
  </mergeCells>
  <phoneticPr fontId="3"/>
  <pageMargins left="0.16" right="0.27559055118110237" top="0.98425196850393704" bottom="0.98425196850393704" header="0.51181102362204722" footer="0.51181102362204722"/>
  <pageSetup paperSize="9" orientation="landscape" horizont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Sheet9">
    <tabColor rgb="FFFF0000"/>
  </sheetPr>
  <dimension ref="A3:Y24"/>
  <sheetViews>
    <sheetView workbookViewId="0">
      <selection activeCell="H11" sqref="H11"/>
    </sheetView>
  </sheetViews>
  <sheetFormatPr defaultRowHeight="13.5"/>
  <cols>
    <col min="1" max="2" width="10.625" customWidth="1"/>
    <col min="3" max="3" width="12.375" customWidth="1"/>
    <col min="4" max="4" width="3.25" customWidth="1"/>
    <col min="5" max="5" width="6.5" customWidth="1"/>
    <col min="6" max="8" width="7.375" customWidth="1"/>
    <col min="9" max="9" width="5.75" customWidth="1"/>
    <col min="10" max="10" width="10.625" customWidth="1"/>
    <col min="11" max="11" width="3.625" customWidth="1"/>
    <col min="12" max="12" width="10.625" customWidth="1"/>
    <col min="13" max="13" width="3.625" customWidth="1"/>
    <col min="14" max="14" width="10.625" customWidth="1"/>
    <col min="15" max="15" width="3.625" customWidth="1"/>
    <col min="16" max="16" width="10.625" customWidth="1"/>
    <col min="17" max="17" width="3.625" customWidth="1"/>
    <col min="18" max="18" width="10.625" customWidth="1"/>
    <col min="19" max="19" width="3.625" customWidth="1"/>
    <col min="20" max="20" width="10.625" customWidth="1"/>
    <col min="21" max="21" width="3.625" customWidth="1"/>
    <col min="22" max="22" width="10.625" customWidth="1"/>
    <col min="23" max="23" width="3.625" customWidth="1"/>
    <col min="24" max="24" width="10.625" customWidth="1"/>
    <col min="25" max="25" width="3.625" customWidth="1"/>
  </cols>
  <sheetData>
    <row r="3" spans="1:25">
      <c r="A3" t="s">
        <v>40</v>
      </c>
      <c r="B3" t="str">
        <f>LEFT(個人戦入力!C22,1)&amp;"団"&amp;団体戦入力!C22</f>
        <v>団</v>
      </c>
    </row>
    <row r="5" spans="1:25" ht="24" customHeight="1">
      <c r="A5" s="188" t="s">
        <v>41</v>
      </c>
      <c r="B5" s="188" t="s">
        <v>42</v>
      </c>
      <c r="C5" s="202" t="s">
        <v>43</v>
      </c>
      <c r="D5" s="203" t="s">
        <v>269</v>
      </c>
      <c r="E5" s="188" t="s">
        <v>19</v>
      </c>
      <c r="F5" s="187" t="s">
        <v>135</v>
      </c>
      <c r="G5" s="23"/>
      <c r="H5" s="167"/>
      <c r="I5" s="188" t="s">
        <v>24</v>
      </c>
      <c r="J5" s="610" t="s">
        <v>44</v>
      </c>
      <c r="K5" s="611"/>
      <c r="L5" s="611"/>
      <c r="M5" s="23"/>
      <c r="N5" s="23"/>
      <c r="O5" s="23"/>
      <c r="P5" s="23"/>
      <c r="Q5" s="23"/>
      <c r="R5" s="23"/>
      <c r="S5" s="23"/>
      <c r="T5" s="23"/>
      <c r="U5" s="23"/>
      <c r="V5" s="23"/>
      <c r="W5" s="23"/>
      <c r="X5" s="23"/>
      <c r="Y5" s="24"/>
    </row>
    <row r="6" spans="1:25" ht="13.5" customHeight="1">
      <c r="A6" s="189"/>
      <c r="B6" s="189"/>
      <c r="C6" s="191"/>
      <c r="D6" s="25"/>
      <c r="E6" s="189"/>
      <c r="F6" s="192" t="str">
        <f>団体戦入力!$J$19</f>
        <v>県選抜</v>
      </c>
      <c r="G6" s="193" t="str">
        <f>団体戦入力!$J$20</f>
        <v>春地区</v>
      </c>
      <c r="H6" s="193">
        <f>団体戦入力!$J$21</f>
        <v>0</v>
      </c>
      <c r="I6" s="189"/>
      <c r="J6" s="190" t="s">
        <v>46</v>
      </c>
      <c r="K6" s="195" t="s">
        <v>47</v>
      </c>
      <c r="L6" s="190" t="s">
        <v>48</v>
      </c>
      <c r="M6" s="195" t="s">
        <v>47</v>
      </c>
      <c r="N6" s="190" t="s">
        <v>49</v>
      </c>
      <c r="O6" s="195" t="s">
        <v>47</v>
      </c>
      <c r="P6" s="190" t="s">
        <v>50</v>
      </c>
      <c r="Q6" s="195" t="s">
        <v>47</v>
      </c>
      <c r="R6" s="190" t="s">
        <v>51</v>
      </c>
      <c r="S6" s="195" t="s">
        <v>47</v>
      </c>
      <c r="T6" s="190" t="s">
        <v>52</v>
      </c>
      <c r="U6" s="195" t="s">
        <v>47</v>
      </c>
      <c r="V6" s="190" t="s">
        <v>53</v>
      </c>
      <c r="W6" s="195" t="s">
        <v>47</v>
      </c>
      <c r="X6" s="190" t="s">
        <v>54</v>
      </c>
      <c r="Y6" s="195" t="s">
        <v>47</v>
      </c>
    </row>
    <row r="7" spans="1:25">
      <c r="A7" s="118">
        <f>団体戦入力!C19</f>
        <v>0</v>
      </c>
      <c r="B7" s="333">
        <f>団体戦入力!C22</f>
        <v>0</v>
      </c>
      <c r="C7" s="118">
        <f>団体戦入力!F23</f>
        <v>0</v>
      </c>
      <c r="D7" s="118">
        <f>団体戦入力!G23</f>
        <v>0</v>
      </c>
      <c r="E7" s="118">
        <f>団体戦入力!C20</f>
        <v>0</v>
      </c>
      <c r="F7" s="171" t="str">
        <f ca="1">団体戦入力!L19</f>
        <v/>
      </c>
      <c r="G7" s="171" t="str">
        <f ca="1">団体戦入力!L20</f>
        <v/>
      </c>
      <c r="H7" s="171" t="str">
        <f ca="1">団体戦入力!L21</f>
        <v/>
      </c>
      <c r="I7" s="171">
        <f ca="1">団体戦入力!$L$22</f>
        <v>0</v>
      </c>
      <c r="J7" s="119" t="str">
        <f>団体戦入力!G28&amp;"　"&amp;団体戦入力!H28</f>
        <v>　</v>
      </c>
      <c r="K7" s="120">
        <f>団体戦入力!K28</f>
        <v>0</v>
      </c>
      <c r="L7" s="119" t="str">
        <f>団体戦入力!G29&amp;"　"&amp;団体戦入力!H29</f>
        <v>　</v>
      </c>
      <c r="M7" s="120">
        <f>団体戦入力!K29</f>
        <v>0</v>
      </c>
      <c r="N7" s="119" t="str">
        <f>団体戦入力!G30&amp;"　"&amp;団体戦入力!H30</f>
        <v>　</v>
      </c>
      <c r="O7" s="120">
        <f>団体戦入力!K30</f>
        <v>0</v>
      </c>
      <c r="P7" s="119" t="str">
        <f>団体戦入力!G31&amp;"　"&amp;団体戦入力!H31</f>
        <v>　</v>
      </c>
      <c r="Q7" s="120">
        <f>団体戦入力!K31</f>
        <v>0</v>
      </c>
      <c r="R7" s="119" t="str">
        <f>団体戦入力!G32&amp;"　"&amp;団体戦入力!H32</f>
        <v>　</v>
      </c>
      <c r="S7" s="120">
        <f>団体戦入力!K32</f>
        <v>0</v>
      </c>
      <c r="T7" s="119" t="str">
        <f>団体戦入力!G33&amp;"　"&amp;団体戦入力!H33</f>
        <v>　</v>
      </c>
      <c r="U7" s="120">
        <f>団体戦入力!K33</f>
        <v>0</v>
      </c>
      <c r="V7" s="121" t="str">
        <f>団体戦入力!G34&amp;"　"&amp;団体戦入力!H34</f>
        <v>　</v>
      </c>
      <c r="W7" s="120">
        <f>団体戦入力!K34</f>
        <v>0</v>
      </c>
      <c r="X7" s="121" t="str">
        <f>団体戦入力!G35&amp;"　"&amp;団体戦入力!H35</f>
        <v>　</v>
      </c>
      <c r="Y7" s="122">
        <f>団体戦入力!K35</f>
        <v>0</v>
      </c>
    </row>
    <row r="8" spans="1:25" ht="18.75" customHeight="1">
      <c r="A8" s="26"/>
      <c r="B8" s="26"/>
      <c r="C8" s="26"/>
      <c r="D8" s="26"/>
      <c r="E8" s="26"/>
      <c r="F8" s="26"/>
      <c r="G8" s="26"/>
      <c r="H8" s="26"/>
      <c r="I8" s="26"/>
      <c r="J8" s="27"/>
      <c r="K8" s="28"/>
      <c r="L8" s="28"/>
      <c r="M8" s="28"/>
      <c r="N8" s="28"/>
      <c r="O8" s="28"/>
      <c r="P8" s="28"/>
      <c r="Q8" s="28"/>
      <c r="R8" s="28"/>
      <c r="S8" s="28"/>
      <c r="T8" s="28"/>
      <c r="U8" s="28"/>
      <c r="V8" s="29"/>
      <c r="W8" s="28"/>
      <c r="X8" s="29"/>
      <c r="Y8" s="28"/>
    </row>
    <row r="9" spans="1:25" ht="18.75" customHeight="1">
      <c r="B9" s="26"/>
      <c r="C9" s="26"/>
      <c r="D9" s="26"/>
      <c r="E9" s="26"/>
      <c r="G9" s="26"/>
      <c r="H9" s="26"/>
      <c r="J9" s="26"/>
      <c r="K9" s="26"/>
      <c r="L9" s="26"/>
      <c r="M9" s="28"/>
      <c r="O9" s="28"/>
      <c r="P9" s="28"/>
      <c r="Q9" s="28"/>
      <c r="S9" s="28"/>
      <c r="T9" s="28"/>
      <c r="U9" s="28"/>
      <c r="V9" s="29"/>
      <c r="W9" s="28"/>
      <c r="X9" s="29"/>
      <c r="Y9" s="28"/>
    </row>
    <row r="10" spans="1:25" ht="18.75" customHeight="1">
      <c r="B10" s="26"/>
      <c r="C10" s="26"/>
      <c r="D10" s="26"/>
      <c r="E10" s="26"/>
      <c r="G10" s="26"/>
      <c r="H10" s="26"/>
      <c r="I10" s="26"/>
      <c r="J10" s="26"/>
      <c r="K10" s="26"/>
      <c r="L10" s="26"/>
      <c r="M10" s="26"/>
      <c r="N10" s="26"/>
      <c r="O10" s="26"/>
      <c r="P10" s="26"/>
      <c r="Q10" s="26"/>
      <c r="R10" s="26"/>
      <c r="S10" s="26"/>
      <c r="U10" s="26"/>
      <c r="V10" s="26"/>
      <c r="W10" s="26"/>
      <c r="X10" s="26"/>
      <c r="Y10" s="26"/>
    </row>
    <row r="11" spans="1:25" ht="18.75" customHeight="1">
      <c r="C11" s="26"/>
      <c r="D11" s="26"/>
      <c r="E11" s="26"/>
      <c r="F11" s="26"/>
      <c r="G11" s="26"/>
      <c r="H11" s="26"/>
      <c r="I11" s="26"/>
      <c r="J11" s="26"/>
      <c r="K11" s="26"/>
      <c r="L11" s="26"/>
      <c r="M11" s="28"/>
      <c r="N11" s="28"/>
      <c r="O11" s="28"/>
      <c r="P11" s="28"/>
      <c r="Q11" s="28"/>
      <c r="R11" s="28"/>
      <c r="S11" s="28"/>
      <c r="U11" s="28"/>
      <c r="V11" s="29"/>
      <c r="W11" s="28"/>
      <c r="X11" s="29"/>
      <c r="Y11" s="28"/>
    </row>
    <row r="12" spans="1:25" ht="18.75" customHeight="1">
      <c r="B12" s="26"/>
      <c r="C12" s="26"/>
      <c r="D12" s="26"/>
      <c r="E12" s="26"/>
      <c r="F12" s="26"/>
      <c r="G12" s="26"/>
      <c r="H12" s="26"/>
      <c r="I12" s="26"/>
      <c r="J12" s="26"/>
      <c r="K12" s="26"/>
      <c r="L12" s="26"/>
      <c r="N12" s="28"/>
      <c r="O12" s="28"/>
      <c r="P12" s="28"/>
      <c r="Q12" s="28"/>
      <c r="R12" s="28"/>
      <c r="S12" s="28"/>
      <c r="T12" s="28"/>
      <c r="U12" s="28"/>
      <c r="V12" s="29"/>
      <c r="W12" s="28"/>
      <c r="X12" s="29"/>
      <c r="Y12" s="28"/>
    </row>
    <row r="13" spans="1:25" ht="18.75" customHeight="1">
      <c r="A13" s="26"/>
      <c r="B13" s="26"/>
      <c r="C13" s="26"/>
      <c r="D13" s="26"/>
      <c r="E13" s="26"/>
      <c r="F13" s="26"/>
      <c r="G13" s="26"/>
      <c r="H13" s="26"/>
      <c r="I13" s="26"/>
      <c r="J13" s="26"/>
      <c r="K13" s="26"/>
      <c r="L13" s="26"/>
      <c r="N13" s="28"/>
      <c r="O13" s="28"/>
      <c r="P13" s="28"/>
      <c r="Q13" s="28"/>
      <c r="R13" s="28"/>
      <c r="S13" s="28"/>
      <c r="T13" s="28"/>
      <c r="U13" s="28"/>
      <c r="V13" s="29"/>
      <c r="W13" s="28"/>
      <c r="X13" s="29"/>
      <c r="Y13" s="28"/>
    </row>
    <row r="14" spans="1:25" ht="18.75" customHeight="1">
      <c r="A14" s="26"/>
      <c r="B14" s="26"/>
      <c r="C14" s="26"/>
      <c r="D14" s="26"/>
      <c r="E14" s="26"/>
      <c r="F14" s="26"/>
      <c r="G14" s="26"/>
      <c r="H14" s="26"/>
      <c r="I14" s="26"/>
      <c r="J14" s="26"/>
      <c r="K14" s="26"/>
      <c r="L14" s="26"/>
      <c r="N14" s="28"/>
      <c r="O14" s="28"/>
      <c r="P14" s="28"/>
      <c r="Q14" s="28"/>
      <c r="R14" s="28"/>
      <c r="S14" s="28"/>
      <c r="T14" s="28"/>
      <c r="U14" s="28"/>
      <c r="V14" s="29"/>
      <c r="W14" s="28"/>
      <c r="X14" s="29"/>
      <c r="Y14" s="28"/>
    </row>
    <row r="15" spans="1:25" ht="18.75" customHeight="1">
      <c r="A15" s="26"/>
      <c r="B15" s="26"/>
      <c r="C15" s="26"/>
      <c r="D15" s="26"/>
      <c r="E15" s="26"/>
      <c r="F15" s="26"/>
      <c r="G15" s="26"/>
      <c r="H15" s="26"/>
      <c r="I15" s="26"/>
      <c r="J15" s="26"/>
      <c r="K15" s="26"/>
      <c r="L15" s="26"/>
      <c r="N15" s="28"/>
      <c r="O15" s="28"/>
      <c r="P15" s="28"/>
      <c r="Q15" s="28"/>
      <c r="R15" s="28"/>
      <c r="S15" s="28"/>
      <c r="T15" s="28"/>
      <c r="U15" s="28"/>
      <c r="V15" s="29"/>
      <c r="W15" s="28"/>
      <c r="X15" s="29"/>
      <c r="Y15" s="28"/>
    </row>
    <row r="16" spans="1:25" ht="18.75" customHeight="1">
      <c r="A16" s="26"/>
      <c r="B16" s="26"/>
      <c r="C16" s="26"/>
      <c r="D16" s="26"/>
      <c r="E16" s="26"/>
      <c r="F16" s="26"/>
      <c r="G16" s="26"/>
      <c r="H16" s="26"/>
      <c r="I16" s="26"/>
      <c r="J16" s="26"/>
      <c r="K16" s="26"/>
      <c r="L16" s="26"/>
      <c r="M16" s="28"/>
      <c r="N16" s="28"/>
      <c r="O16" s="28"/>
      <c r="P16" s="28"/>
      <c r="Q16" s="28"/>
      <c r="R16" s="28"/>
      <c r="S16" s="28"/>
      <c r="T16" s="28"/>
      <c r="U16" s="28"/>
      <c r="V16" s="29"/>
      <c r="W16" s="28"/>
      <c r="X16" s="29"/>
      <c r="Y16" s="28"/>
    </row>
    <row r="17" spans="1:25" ht="18.75" customHeight="1">
      <c r="A17" s="26"/>
      <c r="B17" s="26"/>
      <c r="C17" s="26"/>
      <c r="D17" s="26"/>
      <c r="E17" s="26"/>
      <c r="F17" s="26"/>
      <c r="G17" s="26"/>
      <c r="H17" s="26"/>
      <c r="I17" s="26"/>
      <c r="J17" s="26"/>
      <c r="K17" s="26"/>
      <c r="L17" s="26"/>
      <c r="M17" s="28"/>
      <c r="N17" s="28"/>
      <c r="O17" s="28"/>
      <c r="P17" s="28"/>
      <c r="Q17" s="28"/>
      <c r="R17" s="28"/>
      <c r="S17" s="28"/>
      <c r="T17" s="28"/>
      <c r="U17" s="28"/>
      <c r="V17" s="29"/>
      <c r="W17" s="28"/>
      <c r="X17" s="29"/>
      <c r="Y17" s="28"/>
    </row>
    <row r="18" spans="1:25" ht="18.75" customHeight="1">
      <c r="A18" s="26"/>
      <c r="B18" s="26"/>
      <c r="C18" s="26"/>
      <c r="D18" s="26"/>
      <c r="E18" s="26"/>
      <c r="F18" s="26"/>
      <c r="G18" s="26"/>
      <c r="H18" s="26"/>
      <c r="I18" s="26"/>
      <c r="J18" s="26"/>
      <c r="K18" s="26"/>
      <c r="L18" s="26"/>
      <c r="M18" s="28"/>
      <c r="N18" s="28"/>
      <c r="O18" s="28"/>
      <c r="P18" s="28"/>
      <c r="Q18" s="28"/>
      <c r="R18" s="28"/>
      <c r="S18" s="28"/>
      <c r="T18" s="28"/>
      <c r="U18" s="28"/>
      <c r="V18" s="29"/>
      <c r="W18" s="28"/>
      <c r="X18" s="29"/>
      <c r="Y18" s="28"/>
    </row>
    <row r="19" spans="1:25" ht="18.75" customHeight="1">
      <c r="A19" s="26"/>
      <c r="B19" s="26"/>
      <c r="C19" s="26"/>
      <c r="D19" s="26"/>
      <c r="E19" s="26"/>
      <c r="F19" s="26"/>
      <c r="G19" s="26"/>
      <c r="H19" s="26"/>
      <c r="I19" s="26"/>
      <c r="J19" s="26"/>
      <c r="K19" s="26"/>
      <c r="L19" s="26"/>
      <c r="M19" s="28"/>
      <c r="N19" s="28"/>
      <c r="O19" s="28"/>
      <c r="P19" s="28"/>
      <c r="Q19" s="28"/>
      <c r="R19" s="28"/>
      <c r="S19" s="28"/>
      <c r="T19" s="28"/>
      <c r="U19" s="28"/>
      <c r="V19" s="29"/>
      <c r="W19" s="28"/>
      <c r="X19" s="29"/>
      <c r="Y19" s="28"/>
    </row>
    <row r="20" spans="1:25" ht="18.75" customHeight="1">
      <c r="A20" s="26"/>
      <c r="B20" s="35"/>
      <c r="C20" s="26"/>
      <c r="D20" s="26"/>
      <c r="E20" s="26"/>
      <c r="F20" s="28"/>
      <c r="G20" s="28"/>
      <c r="H20" s="28"/>
      <c r="I20" s="28"/>
      <c r="L20" s="28"/>
      <c r="M20" s="28"/>
      <c r="N20" s="28"/>
      <c r="O20" s="28"/>
      <c r="P20" s="28"/>
      <c r="Q20" s="28"/>
      <c r="R20" s="28"/>
      <c r="S20" s="28"/>
      <c r="T20" s="28"/>
      <c r="U20" s="28"/>
      <c r="V20" s="29"/>
      <c r="W20" s="28"/>
      <c r="X20" s="29"/>
      <c r="Y20" s="28"/>
    </row>
    <row r="21" spans="1:25" ht="18.75" customHeight="1">
      <c r="A21" s="26"/>
      <c r="B21" s="35"/>
      <c r="C21" s="26"/>
      <c r="D21" s="26"/>
      <c r="E21" s="26"/>
      <c r="F21" s="28"/>
      <c r="G21" s="28"/>
      <c r="H21" s="28"/>
      <c r="I21" s="28"/>
      <c r="L21" s="28"/>
      <c r="M21" s="28"/>
      <c r="N21" s="28"/>
      <c r="O21" s="28"/>
      <c r="P21" s="28"/>
      <c r="Q21" s="28"/>
      <c r="R21" s="28"/>
      <c r="S21" s="28"/>
      <c r="T21" s="28"/>
      <c r="U21" s="28"/>
      <c r="V21" s="29"/>
      <c r="W21" s="28"/>
      <c r="X21" s="29"/>
      <c r="Y21" s="28"/>
    </row>
    <row r="22" spans="1:25" ht="18.75" customHeight="1">
      <c r="D22" s="26"/>
      <c r="F22" s="28"/>
      <c r="G22" s="28"/>
      <c r="H22" s="28"/>
      <c r="I22" s="28"/>
      <c r="L22" s="28"/>
      <c r="M22" s="28"/>
    </row>
    <row r="23" spans="1:25" ht="18.75" customHeight="1">
      <c r="D23" s="26"/>
      <c r="F23" s="28"/>
      <c r="G23" s="28"/>
      <c r="H23" s="28"/>
      <c r="I23" s="28"/>
      <c r="L23" s="28"/>
      <c r="M23" s="28"/>
    </row>
    <row r="24" spans="1:25" ht="18.75" customHeight="1"/>
  </sheetData>
  <sheetProtection sheet="1" objects="1" scenarios="1" selectLockedCells="1"/>
  <mergeCells count="1">
    <mergeCell ref="J5:L5"/>
  </mergeCells>
  <phoneticPr fontId="3"/>
  <pageMargins left="0.16" right="0.27559055118110237" top="0.98425196850393704" bottom="0.98425196850393704" header="0.51181102362204722" footer="0.51181102362204722"/>
  <pageSetup paperSize="9" orientation="landscape" horizontalDpi="4294967293"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Sheet8">
    <tabColor rgb="FFFF0000"/>
  </sheetPr>
  <dimension ref="A1:AK107"/>
  <sheetViews>
    <sheetView topLeftCell="K1" workbookViewId="0">
      <selection activeCell="Y9" sqref="Y9"/>
    </sheetView>
  </sheetViews>
  <sheetFormatPr defaultRowHeight="13.5"/>
  <cols>
    <col min="1" max="1" width="3.75" bestFit="1" customWidth="1"/>
    <col min="2" max="2" width="25.375" customWidth="1"/>
    <col min="3" max="3" width="11.875" customWidth="1"/>
    <col min="4" max="4" width="20.75" customWidth="1"/>
    <col min="5" max="5" width="17.25" bestFit="1" customWidth="1"/>
    <col min="7" max="7" width="7" customWidth="1"/>
    <col min="8" max="8" width="5.125" customWidth="1"/>
    <col min="9" max="9" width="10.25" customWidth="1"/>
    <col min="11" max="11" width="8.25" bestFit="1" customWidth="1"/>
    <col min="12" max="12" width="6" customWidth="1"/>
    <col min="13" max="13" width="3.5" bestFit="1" customWidth="1"/>
    <col min="14" max="14" width="6" customWidth="1"/>
    <col min="15" max="15" width="3.5" bestFit="1" customWidth="1"/>
    <col min="16" max="16" width="6" customWidth="1"/>
    <col min="17" max="17" width="3.5" bestFit="1" customWidth="1"/>
    <col min="18" max="18" width="6" customWidth="1"/>
    <col min="19" max="19" width="3.5" bestFit="1" customWidth="1"/>
    <col min="20" max="20" width="6" customWidth="1"/>
    <col min="21" max="21" width="3.5" bestFit="1" customWidth="1"/>
    <col min="22" max="22" width="5.125" customWidth="1"/>
    <col min="23" max="23" width="3.5" bestFit="1" customWidth="1"/>
    <col min="24" max="25" width="7.25" customWidth="1"/>
    <col min="26" max="26" width="3.5" bestFit="1" customWidth="1"/>
    <col min="27" max="27" width="6.875" customWidth="1"/>
    <col min="28" max="28" width="3.5" bestFit="1" customWidth="1"/>
    <col min="29" max="29" width="6.625" customWidth="1"/>
    <col min="30" max="30" width="3.5" bestFit="1" customWidth="1"/>
    <col min="31" max="31" width="6.25" customWidth="1"/>
    <col min="32" max="32" width="9" customWidth="1"/>
  </cols>
  <sheetData>
    <row r="1" spans="1:37" ht="22.5" customHeight="1">
      <c r="A1" s="30" t="s">
        <v>211</v>
      </c>
      <c r="B1" s="165" t="s">
        <v>168</v>
      </c>
      <c r="C1" s="165" t="s">
        <v>212</v>
      </c>
      <c r="D1" s="165" t="s">
        <v>169</v>
      </c>
      <c r="E1" s="165" t="s">
        <v>213</v>
      </c>
      <c r="F1" s="165" t="s">
        <v>41</v>
      </c>
      <c r="G1" s="19" t="s">
        <v>19</v>
      </c>
      <c r="H1" t="s">
        <v>68</v>
      </c>
      <c r="I1" t="s">
        <v>91</v>
      </c>
      <c r="J1" t="s">
        <v>121</v>
      </c>
      <c r="K1" t="s">
        <v>222</v>
      </c>
      <c r="L1" s="19">
        <v>1</v>
      </c>
      <c r="M1" s="19"/>
      <c r="N1" s="19">
        <v>2</v>
      </c>
      <c r="O1" s="19"/>
      <c r="P1" s="19">
        <v>3</v>
      </c>
      <c r="Q1" s="19"/>
      <c r="R1" s="19">
        <v>4</v>
      </c>
      <c r="S1" s="19"/>
      <c r="T1" s="19">
        <v>5</v>
      </c>
      <c r="U1" s="19"/>
      <c r="V1" s="19">
        <v>6</v>
      </c>
      <c r="X1" t="s">
        <v>223</v>
      </c>
      <c r="Y1" s="162">
        <v>1</v>
      </c>
      <c r="Z1" s="162"/>
      <c r="AA1" s="162">
        <v>2</v>
      </c>
      <c r="AB1" s="162"/>
      <c r="AC1" s="162">
        <v>3</v>
      </c>
      <c r="AD1" s="162"/>
      <c r="AF1" s="165" t="s">
        <v>230</v>
      </c>
      <c r="AG1" s="168" t="s">
        <v>239</v>
      </c>
      <c r="AI1" t="s">
        <v>274</v>
      </c>
      <c r="AJ1" t="s">
        <v>275</v>
      </c>
      <c r="AK1" t="s">
        <v>41</v>
      </c>
    </row>
    <row r="2" spans="1:37" ht="22.5" customHeight="1">
      <c r="A2">
        <v>1</v>
      </c>
      <c r="B2" s="165" t="s">
        <v>164</v>
      </c>
      <c r="C2" s="47" t="s">
        <v>171</v>
      </c>
      <c r="D2" s="165" t="s">
        <v>162</v>
      </c>
      <c r="E2" s="47" t="s">
        <v>16</v>
      </c>
      <c r="F2" s="166" t="s">
        <v>29</v>
      </c>
      <c r="G2" s="19" t="s">
        <v>30</v>
      </c>
      <c r="H2" s="19" t="s">
        <v>25</v>
      </c>
      <c r="I2" s="19" t="s">
        <v>88</v>
      </c>
      <c r="J2" s="19" t="s">
        <v>120</v>
      </c>
      <c r="L2" t="s">
        <v>178</v>
      </c>
      <c r="M2" s="19" t="s">
        <v>191</v>
      </c>
      <c r="N2" t="s">
        <v>16</v>
      </c>
      <c r="O2" s="19" t="s">
        <v>191</v>
      </c>
      <c r="P2" t="s">
        <v>172</v>
      </c>
      <c r="Q2" s="19" t="s">
        <v>191</v>
      </c>
      <c r="R2" t="s">
        <v>173</v>
      </c>
      <c r="S2" s="19" t="s">
        <v>191</v>
      </c>
      <c r="T2" t="s">
        <v>174</v>
      </c>
      <c r="U2" s="19" t="s">
        <v>191</v>
      </c>
      <c r="V2" t="s">
        <v>181</v>
      </c>
      <c r="W2" s="19" t="s">
        <v>191</v>
      </c>
      <c r="Y2" s="162" t="s">
        <v>224</v>
      </c>
      <c r="Z2" s="162" t="s">
        <v>226</v>
      </c>
      <c r="AA2" t="s">
        <v>225</v>
      </c>
      <c r="AB2" s="162" t="s">
        <v>226</v>
      </c>
      <c r="AC2" s="163" t="s">
        <v>16</v>
      </c>
      <c r="AD2" s="162" t="s">
        <v>226</v>
      </c>
      <c r="AE2" s="168"/>
      <c r="AF2" s="163" t="s">
        <v>229</v>
      </c>
      <c r="AG2" s="163" t="s">
        <v>229</v>
      </c>
      <c r="AI2" t="s">
        <v>29</v>
      </c>
      <c r="AJ2">
        <v>1</v>
      </c>
      <c r="AK2" t="s">
        <v>29</v>
      </c>
    </row>
    <row r="3" spans="1:37" ht="22.5" customHeight="1">
      <c r="A3">
        <v>2</v>
      </c>
      <c r="B3" s="165" t="s">
        <v>162</v>
      </c>
      <c r="C3" s="47" t="s">
        <v>16</v>
      </c>
      <c r="D3" s="165" t="s">
        <v>163</v>
      </c>
      <c r="E3" s="165" t="s">
        <v>218</v>
      </c>
      <c r="F3" s="166" t="s">
        <v>66</v>
      </c>
      <c r="G3" s="19" t="s">
        <v>55</v>
      </c>
      <c r="H3" s="19" t="s">
        <v>28</v>
      </c>
      <c r="I3" s="19" t="s">
        <v>89</v>
      </c>
      <c r="L3" t="s">
        <v>186</v>
      </c>
      <c r="M3" s="19">
        <v>20</v>
      </c>
      <c r="N3" t="s">
        <v>186</v>
      </c>
      <c r="O3">
        <v>10</v>
      </c>
      <c r="P3" t="s">
        <v>186</v>
      </c>
      <c r="Q3">
        <v>30</v>
      </c>
      <c r="R3" t="s">
        <v>186</v>
      </c>
      <c r="S3">
        <v>10</v>
      </c>
      <c r="T3" t="s">
        <v>186</v>
      </c>
      <c r="U3">
        <v>30</v>
      </c>
      <c r="V3" t="s">
        <v>186</v>
      </c>
      <c r="W3">
        <v>20</v>
      </c>
      <c r="Y3" t="s">
        <v>186</v>
      </c>
      <c r="Z3" s="162">
        <v>20</v>
      </c>
      <c r="AA3" t="s">
        <v>186</v>
      </c>
      <c r="AB3" s="162">
        <v>40</v>
      </c>
      <c r="AC3" t="s">
        <v>186</v>
      </c>
      <c r="AD3" s="162">
        <v>30</v>
      </c>
      <c r="AF3" s="163" t="s">
        <v>229</v>
      </c>
      <c r="AG3" s="163" t="s">
        <v>229</v>
      </c>
      <c r="AI3" t="s">
        <v>276</v>
      </c>
      <c r="AJ3">
        <v>2</v>
      </c>
      <c r="AK3" t="s">
        <v>29</v>
      </c>
    </row>
    <row r="4" spans="1:37" ht="22.5" customHeight="1">
      <c r="A4">
        <v>3</v>
      </c>
      <c r="B4" s="165" t="s">
        <v>163</v>
      </c>
      <c r="C4" s="47" t="s">
        <v>172</v>
      </c>
      <c r="D4" s="165" t="s">
        <v>214</v>
      </c>
      <c r="E4" s="165" t="s">
        <v>219</v>
      </c>
      <c r="F4" s="166" t="s">
        <v>57</v>
      </c>
      <c r="I4" s="19" t="s">
        <v>90</v>
      </c>
      <c r="L4" t="s">
        <v>185</v>
      </c>
      <c r="M4" s="19">
        <v>15</v>
      </c>
      <c r="N4" t="s">
        <v>185</v>
      </c>
      <c r="O4">
        <v>6</v>
      </c>
      <c r="P4" t="s">
        <v>185</v>
      </c>
      <c r="Q4">
        <v>25</v>
      </c>
      <c r="R4" t="s">
        <v>185</v>
      </c>
      <c r="S4">
        <v>6</v>
      </c>
      <c r="T4" t="s">
        <v>185</v>
      </c>
      <c r="U4">
        <v>25</v>
      </c>
      <c r="V4" t="s">
        <v>185</v>
      </c>
      <c r="W4">
        <v>15</v>
      </c>
      <c r="Y4" t="s">
        <v>185</v>
      </c>
      <c r="Z4" s="162">
        <v>16</v>
      </c>
      <c r="AA4" t="s">
        <v>185</v>
      </c>
      <c r="AB4" s="162">
        <v>32</v>
      </c>
      <c r="AC4" t="s">
        <v>185</v>
      </c>
      <c r="AD4" s="162">
        <v>24</v>
      </c>
      <c r="AI4" t="s">
        <v>277</v>
      </c>
      <c r="AJ4">
        <v>3</v>
      </c>
      <c r="AK4" t="s">
        <v>29</v>
      </c>
    </row>
    <row r="5" spans="1:37" ht="22.5" customHeight="1">
      <c r="A5">
        <v>4</v>
      </c>
      <c r="B5" s="165" t="s">
        <v>165</v>
      </c>
      <c r="C5" s="47" t="s">
        <v>173</v>
      </c>
      <c r="D5" s="165" t="s">
        <v>170</v>
      </c>
      <c r="E5" s="165"/>
      <c r="F5" s="166" t="s">
        <v>56</v>
      </c>
      <c r="I5" s="19"/>
      <c r="L5" t="s">
        <v>184</v>
      </c>
      <c r="M5" s="19">
        <v>10</v>
      </c>
      <c r="N5" t="s">
        <v>184</v>
      </c>
      <c r="O5">
        <v>4</v>
      </c>
      <c r="P5" t="s">
        <v>184</v>
      </c>
      <c r="Q5">
        <v>20</v>
      </c>
      <c r="R5" t="s">
        <v>184</v>
      </c>
      <c r="S5">
        <v>4</v>
      </c>
      <c r="T5" t="s">
        <v>184</v>
      </c>
      <c r="U5">
        <v>20</v>
      </c>
      <c r="V5" t="s">
        <v>184</v>
      </c>
      <c r="W5">
        <v>10</v>
      </c>
      <c r="Y5" t="s">
        <v>184</v>
      </c>
      <c r="Z5" s="162">
        <v>10</v>
      </c>
      <c r="AA5" t="s">
        <v>184</v>
      </c>
      <c r="AB5" s="162">
        <v>22</v>
      </c>
      <c r="AC5" t="s">
        <v>184</v>
      </c>
      <c r="AD5" s="162">
        <v>16</v>
      </c>
      <c r="AI5" t="s">
        <v>278</v>
      </c>
      <c r="AJ5">
        <v>4</v>
      </c>
      <c r="AK5" t="s">
        <v>29</v>
      </c>
    </row>
    <row r="6" spans="1:37" ht="22.5" customHeight="1">
      <c r="A6">
        <v>5</v>
      </c>
      <c r="B6" s="165" t="s">
        <v>166</v>
      </c>
      <c r="C6" s="47" t="s">
        <v>174</v>
      </c>
      <c r="D6" s="165"/>
      <c r="E6" s="165"/>
      <c r="F6" s="166" t="s">
        <v>58</v>
      </c>
      <c r="L6" t="s">
        <v>183</v>
      </c>
      <c r="M6" s="19">
        <v>5</v>
      </c>
      <c r="N6" t="s">
        <v>183</v>
      </c>
      <c r="O6">
        <v>2</v>
      </c>
      <c r="P6" t="s">
        <v>175</v>
      </c>
      <c r="Q6">
        <v>15</v>
      </c>
      <c r="R6" t="s">
        <v>183</v>
      </c>
      <c r="S6">
        <v>2</v>
      </c>
      <c r="T6" t="s">
        <v>183</v>
      </c>
      <c r="U6">
        <v>10</v>
      </c>
      <c r="V6" t="s">
        <v>183</v>
      </c>
      <c r="W6">
        <v>5</v>
      </c>
      <c r="AA6" t="s">
        <v>183</v>
      </c>
      <c r="AB6" s="162">
        <v>10</v>
      </c>
      <c r="AI6" t="s">
        <v>279</v>
      </c>
      <c r="AJ6">
        <v>5</v>
      </c>
      <c r="AK6" t="s">
        <v>29</v>
      </c>
    </row>
    <row r="7" spans="1:37" ht="22.5" customHeight="1">
      <c r="A7">
        <v>6</v>
      </c>
      <c r="B7" s="165" t="s">
        <v>167</v>
      </c>
      <c r="C7" s="47" t="s">
        <v>37</v>
      </c>
      <c r="D7" s="165"/>
      <c r="E7" s="165"/>
      <c r="F7" s="165"/>
      <c r="L7" t="s">
        <v>177</v>
      </c>
      <c r="M7" s="19">
        <v>3</v>
      </c>
      <c r="N7" t="s">
        <v>189</v>
      </c>
      <c r="P7" t="s">
        <v>176</v>
      </c>
      <c r="Q7">
        <v>10</v>
      </c>
      <c r="R7" t="s">
        <v>189</v>
      </c>
      <c r="T7" t="s">
        <v>177</v>
      </c>
      <c r="U7">
        <v>5</v>
      </c>
      <c r="AI7" t="s">
        <v>280</v>
      </c>
      <c r="AJ7">
        <v>6</v>
      </c>
      <c r="AK7" t="s">
        <v>29</v>
      </c>
    </row>
    <row r="8" spans="1:37" ht="22.5" customHeight="1">
      <c r="B8" s="165"/>
      <c r="C8" s="165"/>
      <c r="D8" s="165"/>
      <c r="E8" s="165"/>
      <c r="F8" s="165"/>
      <c r="N8" t="s">
        <v>188</v>
      </c>
      <c r="P8" t="s">
        <v>179</v>
      </c>
      <c r="Q8">
        <v>5</v>
      </c>
      <c r="AI8" t="s">
        <v>281</v>
      </c>
      <c r="AJ8">
        <v>7</v>
      </c>
      <c r="AK8" t="s">
        <v>29</v>
      </c>
    </row>
    <row r="9" spans="1:37" ht="22.5" customHeight="1">
      <c r="B9" s="165"/>
      <c r="C9" s="165"/>
      <c r="D9" s="165"/>
      <c r="E9" s="165"/>
      <c r="F9" s="165"/>
      <c r="N9" t="s">
        <v>187</v>
      </c>
      <c r="P9" t="s">
        <v>190</v>
      </c>
      <c r="Q9">
        <v>3</v>
      </c>
      <c r="AI9" t="s">
        <v>282</v>
      </c>
      <c r="AJ9">
        <v>8</v>
      </c>
      <c r="AK9" t="s">
        <v>29</v>
      </c>
    </row>
    <row r="10" spans="1:37" ht="22.5" customHeight="1">
      <c r="AI10" t="s">
        <v>283</v>
      </c>
      <c r="AJ10">
        <v>9</v>
      </c>
      <c r="AK10" t="s">
        <v>29</v>
      </c>
    </row>
    <row r="11" spans="1:37" ht="22.5" customHeight="1">
      <c r="AI11" t="s">
        <v>284</v>
      </c>
      <c r="AJ11">
        <v>10</v>
      </c>
      <c r="AK11" t="s">
        <v>29</v>
      </c>
    </row>
    <row r="12" spans="1:37" ht="22.5" customHeight="1">
      <c r="AI12" t="s">
        <v>285</v>
      </c>
      <c r="AJ12">
        <v>11</v>
      </c>
      <c r="AK12" t="s">
        <v>29</v>
      </c>
    </row>
    <row r="13" spans="1:37" ht="22.5" customHeight="1">
      <c r="AI13" t="s">
        <v>286</v>
      </c>
      <c r="AJ13">
        <v>12</v>
      </c>
      <c r="AK13" t="s">
        <v>29</v>
      </c>
    </row>
    <row r="14" spans="1:37">
      <c r="AI14" t="s">
        <v>59</v>
      </c>
      <c r="AJ14">
        <v>13</v>
      </c>
      <c r="AK14" t="s">
        <v>29</v>
      </c>
    </row>
    <row r="15" spans="1:37">
      <c r="AI15" t="s">
        <v>287</v>
      </c>
      <c r="AJ15">
        <v>14</v>
      </c>
      <c r="AK15" t="s">
        <v>29</v>
      </c>
    </row>
    <row r="16" spans="1:37">
      <c r="AI16" t="s">
        <v>288</v>
      </c>
      <c r="AJ16">
        <v>15</v>
      </c>
      <c r="AK16" t="s">
        <v>29</v>
      </c>
    </row>
    <row r="17" spans="35:37">
      <c r="AI17" t="s">
        <v>289</v>
      </c>
      <c r="AJ17">
        <v>16</v>
      </c>
      <c r="AK17" t="s">
        <v>29</v>
      </c>
    </row>
    <row r="18" spans="35:37">
      <c r="AI18" t="s">
        <v>290</v>
      </c>
      <c r="AJ18">
        <v>17</v>
      </c>
      <c r="AK18" t="s">
        <v>29</v>
      </c>
    </row>
    <row r="19" spans="35:37">
      <c r="AI19" t="s">
        <v>291</v>
      </c>
      <c r="AJ19">
        <v>18</v>
      </c>
      <c r="AK19" t="s">
        <v>29</v>
      </c>
    </row>
    <row r="20" spans="35:37">
      <c r="AI20" t="s">
        <v>292</v>
      </c>
      <c r="AJ20">
        <v>19</v>
      </c>
      <c r="AK20" t="s">
        <v>29</v>
      </c>
    </row>
    <row r="21" spans="35:37">
      <c r="AI21" t="s">
        <v>293</v>
      </c>
      <c r="AJ21">
        <v>20</v>
      </c>
      <c r="AK21" t="s">
        <v>29</v>
      </c>
    </row>
    <row r="22" spans="35:37">
      <c r="AI22" t="s">
        <v>294</v>
      </c>
      <c r="AJ22">
        <v>21</v>
      </c>
      <c r="AK22" t="s">
        <v>29</v>
      </c>
    </row>
    <row r="23" spans="35:37">
      <c r="AI23" t="s">
        <v>295</v>
      </c>
      <c r="AJ23">
        <v>22</v>
      </c>
      <c r="AK23" t="s">
        <v>29</v>
      </c>
    </row>
    <row r="24" spans="35:37">
      <c r="AI24" t="s">
        <v>296</v>
      </c>
      <c r="AJ24">
        <v>23</v>
      </c>
      <c r="AK24" t="s">
        <v>29</v>
      </c>
    </row>
    <row r="25" spans="35:37">
      <c r="AI25" t="s">
        <v>297</v>
      </c>
      <c r="AJ25">
        <v>24</v>
      </c>
      <c r="AK25" t="s">
        <v>29</v>
      </c>
    </row>
    <row r="26" spans="35:37">
      <c r="AI26" t="s">
        <v>298</v>
      </c>
      <c r="AJ26">
        <v>25</v>
      </c>
      <c r="AK26" t="s">
        <v>29</v>
      </c>
    </row>
    <row r="27" spans="35:37">
      <c r="AI27" t="s">
        <v>299</v>
      </c>
      <c r="AJ27">
        <v>26</v>
      </c>
      <c r="AK27" t="s">
        <v>29</v>
      </c>
    </row>
    <row r="28" spans="35:37">
      <c r="AI28" t="s">
        <v>300</v>
      </c>
      <c r="AJ28">
        <v>27</v>
      </c>
      <c r="AK28" t="s">
        <v>29</v>
      </c>
    </row>
    <row r="29" spans="35:37">
      <c r="AI29" t="s">
        <v>301</v>
      </c>
      <c r="AJ29">
        <v>28</v>
      </c>
      <c r="AK29" t="s">
        <v>29</v>
      </c>
    </row>
    <row r="30" spans="35:37">
      <c r="AI30" t="s">
        <v>302</v>
      </c>
      <c r="AJ30">
        <v>60</v>
      </c>
      <c r="AK30" t="s">
        <v>29</v>
      </c>
    </row>
    <row r="31" spans="35:37">
      <c r="AI31" t="s">
        <v>303</v>
      </c>
      <c r="AJ31">
        <v>61</v>
      </c>
      <c r="AK31" t="s">
        <v>29</v>
      </c>
    </row>
    <row r="32" spans="35:37">
      <c r="AI32" t="s">
        <v>304</v>
      </c>
      <c r="AJ32">
        <v>62</v>
      </c>
      <c r="AK32" t="s">
        <v>29</v>
      </c>
    </row>
    <row r="33" spans="35:37">
      <c r="AI33" t="s">
        <v>305</v>
      </c>
      <c r="AJ33">
        <v>76</v>
      </c>
      <c r="AK33" t="s">
        <v>29</v>
      </c>
    </row>
    <row r="34" spans="35:37">
      <c r="AI34" t="s">
        <v>306</v>
      </c>
      <c r="AJ34">
        <v>29</v>
      </c>
      <c r="AK34" t="s">
        <v>66</v>
      </c>
    </row>
    <row r="35" spans="35:37">
      <c r="AI35" t="s">
        <v>307</v>
      </c>
      <c r="AJ35">
        <v>30</v>
      </c>
      <c r="AK35" t="s">
        <v>66</v>
      </c>
    </row>
    <row r="36" spans="35:37">
      <c r="AI36" t="s">
        <v>308</v>
      </c>
      <c r="AJ36">
        <v>31</v>
      </c>
      <c r="AK36" t="s">
        <v>66</v>
      </c>
    </row>
    <row r="37" spans="35:37">
      <c r="AI37" t="s">
        <v>309</v>
      </c>
      <c r="AJ37">
        <v>32</v>
      </c>
      <c r="AK37" t="s">
        <v>66</v>
      </c>
    </row>
    <row r="38" spans="35:37">
      <c r="AI38" t="s">
        <v>310</v>
      </c>
      <c r="AJ38">
        <v>33</v>
      </c>
      <c r="AK38" t="s">
        <v>66</v>
      </c>
    </row>
    <row r="39" spans="35:37">
      <c r="AI39" t="s">
        <v>311</v>
      </c>
      <c r="AJ39">
        <v>34</v>
      </c>
      <c r="AK39" t="s">
        <v>66</v>
      </c>
    </row>
    <row r="40" spans="35:37">
      <c r="AI40" t="s">
        <v>312</v>
      </c>
      <c r="AJ40">
        <v>35</v>
      </c>
      <c r="AK40" t="s">
        <v>66</v>
      </c>
    </row>
    <row r="41" spans="35:37">
      <c r="AI41" t="s">
        <v>313</v>
      </c>
      <c r="AJ41">
        <v>36</v>
      </c>
      <c r="AK41" t="s">
        <v>66</v>
      </c>
    </row>
    <row r="42" spans="35:37">
      <c r="AI42" t="s">
        <v>314</v>
      </c>
      <c r="AJ42">
        <v>37</v>
      </c>
      <c r="AK42" t="s">
        <v>66</v>
      </c>
    </row>
    <row r="43" spans="35:37">
      <c r="AI43" t="s">
        <v>315</v>
      </c>
      <c r="AJ43">
        <v>38</v>
      </c>
      <c r="AK43" t="s">
        <v>66</v>
      </c>
    </row>
    <row r="44" spans="35:37">
      <c r="AI44" t="s">
        <v>316</v>
      </c>
      <c r="AJ44">
        <v>39</v>
      </c>
      <c r="AK44" t="s">
        <v>66</v>
      </c>
    </row>
    <row r="45" spans="35:37">
      <c r="AI45" t="s">
        <v>317</v>
      </c>
      <c r="AJ45">
        <v>40</v>
      </c>
      <c r="AK45" t="s">
        <v>66</v>
      </c>
    </row>
    <row r="46" spans="35:37">
      <c r="AI46" t="s">
        <v>318</v>
      </c>
      <c r="AJ46">
        <v>41</v>
      </c>
      <c r="AK46" t="s">
        <v>66</v>
      </c>
    </row>
    <row r="47" spans="35:37">
      <c r="AI47" t="s">
        <v>319</v>
      </c>
      <c r="AJ47">
        <v>42</v>
      </c>
      <c r="AK47" t="s">
        <v>66</v>
      </c>
    </row>
    <row r="48" spans="35:37">
      <c r="AI48" t="s">
        <v>320</v>
      </c>
      <c r="AJ48">
        <v>43</v>
      </c>
      <c r="AK48" t="s">
        <v>66</v>
      </c>
    </row>
    <row r="49" spans="35:37">
      <c r="AI49" t="s">
        <v>321</v>
      </c>
      <c r="AJ49">
        <v>44</v>
      </c>
      <c r="AK49" t="s">
        <v>66</v>
      </c>
    </row>
    <row r="50" spans="35:37">
      <c r="AI50" t="s">
        <v>322</v>
      </c>
      <c r="AJ50">
        <v>45</v>
      </c>
      <c r="AK50" t="s">
        <v>66</v>
      </c>
    </row>
    <row r="51" spans="35:37">
      <c r="AI51" t="s">
        <v>323</v>
      </c>
      <c r="AJ51">
        <v>46</v>
      </c>
      <c r="AK51" t="s">
        <v>66</v>
      </c>
    </row>
    <row r="52" spans="35:37">
      <c r="AI52" t="s">
        <v>324</v>
      </c>
      <c r="AJ52">
        <v>47</v>
      </c>
      <c r="AK52" t="s">
        <v>57</v>
      </c>
    </row>
    <row r="53" spans="35:37">
      <c r="AI53" t="s">
        <v>325</v>
      </c>
      <c r="AJ53">
        <v>48</v>
      </c>
      <c r="AK53" t="s">
        <v>57</v>
      </c>
    </row>
    <row r="54" spans="35:37">
      <c r="AI54" t="s">
        <v>326</v>
      </c>
      <c r="AJ54">
        <v>49</v>
      </c>
      <c r="AK54" t="s">
        <v>57</v>
      </c>
    </row>
    <row r="55" spans="35:37">
      <c r="AI55" t="s">
        <v>327</v>
      </c>
      <c r="AJ55">
        <v>50</v>
      </c>
      <c r="AK55" t="s">
        <v>57</v>
      </c>
    </row>
    <row r="56" spans="35:37">
      <c r="AI56" t="s">
        <v>328</v>
      </c>
      <c r="AJ56">
        <v>51</v>
      </c>
      <c r="AK56" t="s">
        <v>57</v>
      </c>
    </row>
    <row r="57" spans="35:37">
      <c r="AI57" t="s">
        <v>329</v>
      </c>
      <c r="AJ57">
        <v>52</v>
      </c>
      <c r="AK57" t="s">
        <v>57</v>
      </c>
    </row>
    <row r="58" spans="35:37">
      <c r="AI58" t="s">
        <v>330</v>
      </c>
      <c r="AJ58">
        <v>53</v>
      </c>
      <c r="AK58" t="s">
        <v>57</v>
      </c>
    </row>
    <row r="59" spans="35:37">
      <c r="AI59" t="s">
        <v>331</v>
      </c>
      <c r="AJ59">
        <v>54</v>
      </c>
      <c r="AK59" t="s">
        <v>57</v>
      </c>
    </row>
    <row r="60" spans="35:37">
      <c r="AI60" t="s">
        <v>332</v>
      </c>
      <c r="AJ60">
        <v>55</v>
      </c>
      <c r="AK60" t="s">
        <v>57</v>
      </c>
    </row>
    <row r="61" spans="35:37">
      <c r="AI61" t="s">
        <v>333</v>
      </c>
      <c r="AJ61">
        <v>56</v>
      </c>
      <c r="AK61" t="s">
        <v>57</v>
      </c>
    </row>
    <row r="62" spans="35:37">
      <c r="AI62" t="s">
        <v>334</v>
      </c>
      <c r="AJ62">
        <v>57</v>
      </c>
      <c r="AK62" t="s">
        <v>57</v>
      </c>
    </row>
    <row r="63" spans="35:37">
      <c r="AI63" t="s">
        <v>335</v>
      </c>
      <c r="AJ63">
        <v>58</v>
      </c>
      <c r="AK63" t="s">
        <v>57</v>
      </c>
    </row>
    <row r="64" spans="35:37">
      <c r="AI64" t="s">
        <v>336</v>
      </c>
      <c r="AJ64">
        <v>59</v>
      </c>
      <c r="AK64" t="s">
        <v>57</v>
      </c>
    </row>
    <row r="65" spans="35:37">
      <c r="AI65" t="s">
        <v>337</v>
      </c>
      <c r="AJ65">
        <v>63</v>
      </c>
      <c r="AK65" t="s">
        <v>57</v>
      </c>
    </row>
    <row r="66" spans="35:37">
      <c r="AI66" t="s">
        <v>338</v>
      </c>
      <c r="AJ66">
        <v>64</v>
      </c>
      <c r="AK66" t="s">
        <v>57</v>
      </c>
    </row>
    <row r="67" spans="35:37">
      <c r="AI67" t="s">
        <v>339</v>
      </c>
      <c r="AJ67">
        <v>65</v>
      </c>
      <c r="AK67" t="s">
        <v>57</v>
      </c>
    </row>
    <row r="68" spans="35:37">
      <c r="AI68" t="s">
        <v>340</v>
      </c>
      <c r="AJ68">
        <v>66</v>
      </c>
      <c r="AK68" t="s">
        <v>57</v>
      </c>
    </row>
    <row r="69" spans="35:37">
      <c r="AI69" t="s">
        <v>341</v>
      </c>
      <c r="AJ69">
        <v>67</v>
      </c>
      <c r="AK69" t="s">
        <v>57</v>
      </c>
    </row>
    <row r="70" spans="35:37">
      <c r="AI70" t="s">
        <v>342</v>
      </c>
      <c r="AJ70">
        <v>68</v>
      </c>
      <c r="AK70" t="s">
        <v>57</v>
      </c>
    </row>
    <row r="71" spans="35:37">
      <c r="AI71" t="s">
        <v>343</v>
      </c>
      <c r="AJ71">
        <v>69</v>
      </c>
      <c r="AK71" t="s">
        <v>57</v>
      </c>
    </row>
    <row r="72" spans="35:37">
      <c r="AI72" t="s">
        <v>344</v>
      </c>
      <c r="AJ72">
        <v>70</v>
      </c>
      <c r="AK72" t="s">
        <v>57</v>
      </c>
    </row>
    <row r="73" spans="35:37">
      <c r="AI73" t="s">
        <v>345</v>
      </c>
      <c r="AJ73">
        <v>71</v>
      </c>
      <c r="AK73" t="s">
        <v>57</v>
      </c>
    </row>
    <row r="74" spans="35:37">
      <c r="AI74" t="s">
        <v>346</v>
      </c>
      <c r="AJ74">
        <v>72</v>
      </c>
      <c r="AK74" t="s">
        <v>57</v>
      </c>
    </row>
    <row r="75" spans="35:37">
      <c r="AI75" t="s">
        <v>347</v>
      </c>
      <c r="AJ75">
        <v>73</v>
      </c>
      <c r="AK75" t="s">
        <v>57</v>
      </c>
    </row>
    <row r="76" spans="35:37">
      <c r="AI76" t="s">
        <v>57</v>
      </c>
      <c r="AJ76">
        <v>74</v>
      </c>
      <c r="AK76" t="s">
        <v>57</v>
      </c>
    </row>
    <row r="77" spans="35:37">
      <c r="AI77" t="s">
        <v>348</v>
      </c>
      <c r="AJ77">
        <v>75</v>
      </c>
      <c r="AK77" t="s">
        <v>57</v>
      </c>
    </row>
    <row r="78" spans="35:37">
      <c r="AI78" t="s">
        <v>349</v>
      </c>
      <c r="AJ78">
        <v>1000</v>
      </c>
      <c r="AK78" t="s">
        <v>57</v>
      </c>
    </row>
    <row r="79" spans="35:37">
      <c r="AI79" t="s">
        <v>350</v>
      </c>
      <c r="AJ79">
        <v>77</v>
      </c>
      <c r="AK79" t="s">
        <v>56</v>
      </c>
    </row>
    <row r="80" spans="35:37">
      <c r="AI80" t="s">
        <v>351</v>
      </c>
      <c r="AJ80">
        <v>78</v>
      </c>
      <c r="AK80" t="s">
        <v>56</v>
      </c>
    </row>
    <row r="81" spans="35:37">
      <c r="AI81" t="s">
        <v>352</v>
      </c>
      <c r="AJ81">
        <v>79</v>
      </c>
      <c r="AK81" t="s">
        <v>56</v>
      </c>
    </row>
    <row r="82" spans="35:37">
      <c r="AI82" t="s">
        <v>353</v>
      </c>
      <c r="AJ82">
        <v>80</v>
      </c>
      <c r="AK82" t="s">
        <v>56</v>
      </c>
    </row>
    <row r="83" spans="35:37">
      <c r="AI83" t="s">
        <v>354</v>
      </c>
      <c r="AJ83">
        <v>81</v>
      </c>
      <c r="AK83" t="s">
        <v>56</v>
      </c>
    </row>
    <row r="84" spans="35:37">
      <c r="AI84" t="s">
        <v>355</v>
      </c>
      <c r="AJ84">
        <v>82</v>
      </c>
      <c r="AK84" t="s">
        <v>56</v>
      </c>
    </row>
    <row r="85" spans="35:37">
      <c r="AI85" t="s">
        <v>356</v>
      </c>
      <c r="AJ85">
        <v>83</v>
      </c>
      <c r="AK85" t="s">
        <v>56</v>
      </c>
    </row>
    <row r="86" spans="35:37">
      <c r="AI86" t="s">
        <v>357</v>
      </c>
      <c r="AJ86">
        <v>84</v>
      </c>
      <c r="AK86" t="s">
        <v>56</v>
      </c>
    </row>
    <row r="87" spans="35:37">
      <c r="AI87" t="s">
        <v>358</v>
      </c>
      <c r="AJ87">
        <v>85</v>
      </c>
      <c r="AK87" t="s">
        <v>56</v>
      </c>
    </row>
    <row r="88" spans="35:37">
      <c r="AI88" t="s">
        <v>359</v>
      </c>
      <c r="AJ88">
        <v>86</v>
      </c>
      <c r="AK88" t="s">
        <v>56</v>
      </c>
    </row>
    <row r="89" spans="35:37">
      <c r="AI89" t="s">
        <v>360</v>
      </c>
      <c r="AJ89">
        <v>87</v>
      </c>
      <c r="AK89" t="s">
        <v>56</v>
      </c>
    </row>
    <row r="90" spans="35:37">
      <c r="AI90" t="s">
        <v>361</v>
      </c>
      <c r="AJ90">
        <v>88</v>
      </c>
      <c r="AK90" t="s">
        <v>56</v>
      </c>
    </row>
    <row r="91" spans="35:37">
      <c r="AI91" t="s">
        <v>362</v>
      </c>
      <c r="AJ91">
        <v>89</v>
      </c>
      <c r="AK91" t="s">
        <v>56</v>
      </c>
    </row>
    <row r="92" spans="35:37">
      <c r="AI92" t="s">
        <v>363</v>
      </c>
      <c r="AJ92">
        <v>90</v>
      </c>
      <c r="AK92" t="s">
        <v>56</v>
      </c>
    </row>
    <row r="93" spans="35:37">
      <c r="AI93" t="s">
        <v>364</v>
      </c>
      <c r="AJ93">
        <v>91</v>
      </c>
      <c r="AK93" t="s">
        <v>56</v>
      </c>
    </row>
    <row r="94" spans="35:37">
      <c r="AI94" t="s">
        <v>365</v>
      </c>
      <c r="AJ94" t="s">
        <v>366</v>
      </c>
      <c r="AK94" t="s">
        <v>56</v>
      </c>
    </row>
    <row r="95" spans="35:37">
      <c r="AI95" t="s">
        <v>367</v>
      </c>
      <c r="AJ95">
        <v>92</v>
      </c>
      <c r="AK95" t="s">
        <v>56</v>
      </c>
    </row>
    <row r="96" spans="35:37">
      <c r="AI96" t="s">
        <v>368</v>
      </c>
      <c r="AJ96">
        <v>93</v>
      </c>
      <c r="AK96" t="s">
        <v>56</v>
      </c>
    </row>
    <row r="97" spans="35:37">
      <c r="AI97" t="s">
        <v>369</v>
      </c>
      <c r="AJ97">
        <v>94</v>
      </c>
      <c r="AK97" t="s">
        <v>56</v>
      </c>
    </row>
    <row r="98" spans="35:37">
      <c r="AI98" t="s">
        <v>370</v>
      </c>
      <c r="AJ98">
        <v>95</v>
      </c>
      <c r="AK98" t="s">
        <v>56</v>
      </c>
    </row>
    <row r="99" spans="35:37">
      <c r="AI99" t="s">
        <v>56</v>
      </c>
      <c r="AJ99">
        <v>96</v>
      </c>
      <c r="AK99" t="s">
        <v>56</v>
      </c>
    </row>
    <row r="100" spans="35:37">
      <c r="AI100" t="s">
        <v>371</v>
      </c>
      <c r="AJ100">
        <v>97</v>
      </c>
      <c r="AK100" t="s">
        <v>56</v>
      </c>
    </row>
    <row r="101" spans="35:37">
      <c r="AI101" t="s">
        <v>372</v>
      </c>
      <c r="AJ101">
        <v>98</v>
      </c>
      <c r="AK101" t="s">
        <v>56</v>
      </c>
    </row>
    <row r="102" spans="35:37">
      <c r="AI102" t="s">
        <v>58</v>
      </c>
      <c r="AJ102">
        <v>99</v>
      </c>
      <c r="AK102" t="s">
        <v>58</v>
      </c>
    </row>
    <row r="103" spans="35:37">
      <c r="AI103" t="s">
        <v>373</v>
      </c>
      <c r="AJ103">
        <v>100</v>
      </c>
      <c r="AK103" t="s">
        <v>58</v>
      </c>
    </row>
    <row r="104" spans="35:37">
      <c r="AI104" t="s">
        <v>374</v>
      </c>
      <c r="AJ104">
        <v>101</v>
      </c>
      <c r="AK104" t="s">
        <v>58</v>
      </c>
    </row>
    <row r="105" spans="35:37">
      <c r="AI105" t="s">
        <v>375</v>
      </c>
      <c r="AJ105">
        <v>102</v>
      </c>
      <c r="AK105" t="s">
        <v>58</v>
      </c>
    </row>
    <row r="106" spans="35:37">
      <c r="AI106" t="s">
        <v>376</v>
      </c>
      <c r="AJ106">
        <v>103</v>
      </c>
      <c r="AK106" t="s">
        <v>58</v>
      </c>
    </row>
    <row r="107" spans="35:37">
      <c r="AI107" t="s">
        <v>377</v>
      </c>
      <c r="AJ107">
        <v>104</v>
      </c>
      <c r="AK107" t="s">
        <v>58</v>
      </c>
    </row>
  </sheetData>
  <sheetProtection sheet="1" objects="1" scenarios="1" selectLockedCells="1"/>
  <phoneticPr fontId="3"/>
  <dataValidations count="1">
    <dataValidation type="list" allowBlank="1" showInputMessage="1" showErrorMessage="1" sqref="N2">
      <formula1>地区名</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33</vt:i4>
      </vt:variant>
    </vt:vector>
  </HeadingPairs>
  <TitlesOfParts>
    <vt:vector size="42" baseType="lpstr">
      <vt:lpstr>読んでね</vt:lpstr>
      <vt:lpstr>個人戦入力</vt:lpstr>
      <vt:lpstr>団体戦入力</vt:lpstr>
      <vt:lpstr>個人印刷１</vt:lpstr>
      <vt:lpstr>個人印刷２</vt:lpstr>
      <vt:lpstr>団体印刷</vt:lpstr>
      <vt:lpstr>個人戦主管校用</vt:lpstr>
      <vt:lpstr>団体戦主管校用</vt:lpstr>
      <vt:lpstr>memo</vt:lpstr>
      <vt:lpstr>HJS</vt:lpstr>
      <vt:lpstr>HJSP</vt:lpstr>
      <vt:lpstr>個人印刷１!Print_Area</vt:lpstr>
      <vt:lpstr>個人印刷２!Print_Area</vt:lpstr>
      <vt:lpstr>団体印刷!Print_Area</vt:lpstr>
      <vt:lpstr>会員番号</vt:lpstr>
      <vt:lpstr>区分</vt:lpstr>
      <vt:lpstr>県ｲﾝﾄﾞｱ</vt:lpstr>
      <vt:lpstr>県ｲﾝﾄﾞｱP</vt:lpstr>
      <vt:lpstr>県新人</vt:lpstr>
      <vt:lpstr>県新人P</vt:lpstr>
      <vt:lpstr>県総体</vt:lpstr>
      <vt:lpstr>県総体P</vt:lpstr>
      <vt:lpstr>個人戦</vt:lpstr>
      <vt:lpstr>個人戦大会名</vt:lpstr>
      <vt:lpstr>個人大会略称</vt:lpstr>
      <vt:lpstr>高校名略称</vt:lpstr>
      <vt:lpstr>秋地区</vt:lpstr>
      <vt:lpstr>秋地区P</vt:lpstr>
      <vt:lpstr>春地区</vt:lpstr>
      <vt:lpstr>春地区P</vt:lpstr>
      <vt:lpstr>大会No</vt:lpstr>
      <vt:lpstr>団体県選抜</vt:lpstr>
      <vt:lpstr>団体県選抜P</vt:lpstr>
      <vt:lpstr>団体春地区</vt:lpstr>
      <vt:lpstr>団体春地区P</vt:lpstr>
      <vt:lpstr>団体戦大会名</vt:lpstr>
      <vt:lpstr>団体大会略称</vt:lpstr>
      <vt:lpstr>団体地区選抜</vt:lpstr>
      <vt:lpstr>団体地区選抜P</vt:lpstr>
      <vt:lpstr>男女</vt:lpstr>
      <vt:lpstr>地区名</vt:lpstr>
      <vt:lpstr>有学校枠</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国島孝志</dc:creator>
  <cp:lastModifiedBy>setup</cp:lastModifiedBy>
  <cp:lastPrinted>2015-03-01T20:45:50Z</cp:lastPrinted>
  <dcterms:created xsi:type="dcterms:W3CDTF">2009-07-03T04:28:08Z</dcterms:created>
  <dcterms:modified xsi:type="dcterms:W3CDTF">2015-04-16T00:13:28Z</dcterms:modified>
</cp:coreProperties>
</file>